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<sst xmlns="http://schemas.openxmlformats.org/spreadsheetml/2006/main" count="116" uniqueCount="51">
  <si>
    <t>File size</t>
  </si>
  <si>
    <t>bytes</t>
  </si>
  <si>
    <t>Mode</t>
  </si>
  <si>
    <t>Dist.</t>
  </si>
  <si>
    <t>Time</t>
  </si>
  <si>
    <t>Throughput</t>
  </si>
  <si>
    <t>Mbps</t>
  </si>
  <si>
    <t>Ethernet</t>
  </si>
  <si>
    <t>100 Mbps</t>
  </si>
  <si>
    <t>22 Mbps 4X</t>
  </si>
  <si>
    <t>22 Mbps</t>
  </si>
  <si>
    <t>11 Mbps</t>
  </si>
  <si>
    <t>Time 0</t>
  </si>
  <si>
    <t>Time 1</t>
  </si>
  <si>
    <t>Time 2</t>
  </si>
  <si>
    <t>Time 3</t>
  </si>
  <si>
    <t>Link</t>
  </si>
  <si>
    <t>Quality</t>
  </si>
  <si>
    <t>Signal</t>
  </si>
  <si>
    <t>Strength</t>
  </si>
  <si>
    <t>KBytes/sec</t>
  </si>
  <si>
    <t>(m)</t>
  </si>
  <si>
    <r>
      <t>D-Link</t>
    </r>
    <r>
      <rPr>
        <b/>
        <i/>
        <sz val="10"/>
        <rFont val="Arial"/>
        <family val="2"/>
      </rPr>
      <t xml:space="preserve"> Peak</t>
    </r>
  </si>
  <si>
    <t>Samples</t>
  </si>
  <si>
    <t>Ellapsed (sec)</t>
  </si>
  <si>
    <t>-&gt;</t>
  </si>
  <si>
    <t>&lt;--&gt;</t>
  </si>
  <si>
    <t>&lt;-</t>
  </si>
  <si>
    <t>Tranfer (DOS copy)</t>
  </si>
  <si>
    <t>From LAN to PC</t>
  </si>
  <si>
    <t>From PC to LAN</t>
  </si>
  <si>
    <t>From LAN to LAN</t>
  </si>
  <si>
    <t>Comments</t>
  </si>
  <si>
    <r>
      <t xml:space="preserve">From 2nd floor to ground, opposite corners of the house : </t>
    </r>
    <r>
      <rPr>
        <b/>
        <sz val="10"/>
        <rFont val="Arial"/>
        <family val="2"/>
      </rPr>
      <t>Instable</t>
    </r>
  </si>
  <si>
    <r>
      <t xml:space="preserve">From 2nd floor to ground, same corners of the house : </t>
    </r>
    <r>
      <rPr>
        <b/>
        <sz val="10"/>
        <rFont val="Arial"/>
        <family val="2"/>
      </rPr>
      <t>very stable</t>
    </r>
  </si>
  <si>
    <t>10 Mbps HD PC</t>
  </si>
  <si>
    <t>10 Mbps HD PC &amp; LAN</t>
  </si>
  <si>
    <t>Wired / wireless file transfer performance tests</t>
  </si>
  <si>
    <t>Séjour</t>
  </si>
  <si>
    <t>Bureau : router vertical sur bureau</t>
  </si>
  <si>
    <t>Router vertical coin pt grenier (2d bureau)</t>
  </si>
  <si>
    <r>
      <t>From 2nd floor to ground, opposite corners of the house : 5.5 Mpbs : I</t>
    </r>
    <r>
      <rPr>
        <b/>
        <sz val="10"/>
        <rFont val="Arial"/>
        <family val="2"/>
      </rPr>
      <t>nstable</t>
    </r>
  </si>
  <si>
    <t>WEP</t>
  </si>
  <si>
    <t>-</t>
  </si>
  <si>
    <t>24 Mbps 4X</t>
  </si>
  <si>
    <t>Type</t>
  </si>
  <si>
    <t>WAP</t>
  </si>
  <si>
    <t>Both WAP</t>
  </si>
  <si>
    <t>Ad-hoc</t>
  </si>
  <si>
    <t>LAN : 2d PC on LAN</t>
  </si>
  <si>
    <t>PC : Tests from this …</t>
  </si>
</sst>
</file>

<file path=xl/styles.xml><?xml version="1.0" encoding="utf-8"?>
<styleSheet xmlns="http://schemas.openxmlformats.org/spreadsheetml/2006/main">
  <numFmts count="3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hh:mm:ss.00"/>
    <numFmt numFmtId="165" formatCode="_-* #,##0.000_€_-;\-* #,##0.000_€_-;_-* &quot;-&quot;??_€_-;_-@_-"/>
    <numFmt numFmtId="166" formatCode="_-* #,##0.0000_€_-;\-* #,##0.0000_€_-;_-* &quot;-&quot;??_€_-;_-@_-"/>
    <numFmt numFmtId="167" formatCode="_-* #,##0.00000_€_-;\-* #,##0.00000_€_-;_-* &quot;-&quot;??_€_-;_-@_-"/>
    <numFmt numFmtId="168" formatCode="_-* #,##0.000000_€_-;\-* #,##0.000000_€_-;_-* &quot;-&quot;??_€_-;_-@_-"/>
    <numFmt numFmtId="169" formatCode="_-* #,##0.0000000_€_-;\-* #,##0.0000000_€_-;_-* &quot;-&quot;??_€_-;_-@_-"/>
    <numFmt numFmtId="170" formatCode="_-* #,##0.00000000_€_-;\-* #,##0.00000000_€_-;_-* &quot;-&quot;??_€_-;_-@_-"/>
    <numFmt numFmtId="171" formatCode="_-* #,##0.000000000_€_-;\-* #,##0.000000000_€_-;_-* &quot;-&quot;??_€_-;_-@_-"/>
    <numFmt numFmtId="172" formatCode="_-* #,##0.0000000000_€_-;\-* #,##0.0000000000_€_-;_-* &quot;-&quot;??_€_-;_-@_-"/>
    <numFmt numFmtId="173" formatCode="_-* #,##0.00000000000_€_-;\-* #,##0.00000000000_€_-;_-* &quot;-&quot;??_€_-;_-@_-"/>
    <numFmt numFmtId="174" formatCode="_-* #,##0.000000000000_€_-;\-* #,##0.000000000000_€_-;_-* &quot;-&quot;??_€_-;_-@_-"/>
    <numFmt numFmtId="175" formatCode="_-* #,##0.0000000000000_€_-;\-* #,##0.0000000000000_€_-;_-* &quot;-&quot;??_€_-;_-@_-"/>
    <numFmt numFmtId="176" formatCode="_-* #,##0.00000000000000_€_-;\-* #,##0.00000000000000_€_-;_-* &quot;-&quot;??_€_-;_-@_-"/>
    <numFmt numFmtId="177" formatCode="_-* #,##0.000000000000000_€_-;\-* #,##0.000000000000000_€_-;_-* &quot;-&quot;??_€_-;_-@_-"/>
    <numFmt numFmtId="178" formatCode="_-* #,##0.0000000000000000_€_-;\-* #,##0.0000000000000000_€_-;_-* &quot;-&quot;??_€_-;_-@_-"/>
    <numFmt numFmtId="179" formatCode="_-* #,##0.00000000000000000_€_-;\-* #,##0.00000000000000000_€_-;_-* &quot;-&quot;??_€_-;_-@_-"/>
    <numFmt numFmtId="180" formatCode="_-* #,##0.000000000000000000_€_-;\-* #,##0.000000000000000000_€_-;_-* &quot;-&quot;??_€_-;_-@_-"/>
    <numFmt numFmtId="181" formatCode="_-* #,##0.0000000000000000000_€_-;\-* #,##0.0000000000000000000_€_-;_-* &quot;-&quot;??_€_-;_-@_-"/>
    <numFmt numFmtId="182" formatCode="_-* #,##0.00000000000000000000_€_-;\-* #,##0.00000000000000000000_€_-;_-* &quot;-&quot;??_€_-;_-@_-"/>
    <numFmt numFmtId="183" formatCode="_-* #,##0.000000000000000000000_€_-;\-* #,##0.000000000000000000000_€_-;_-* &quot;-&quot;??_€_-;_-@_-"/>
    <numFmt numFmtId="184" formatCode="_-* #,##0.0000000000000000000000_€_-;\-* #,##0.0000000000000000000000_€_-;_-* &quot;-&quot;??_€_-;_-@_-"/>
    <numFmt numFmtId="185" formatCode="_-* #,##0.0_€_-;\-* #,##0.0_€_-;_-* &quot;-&quot;??_€_-;_-@_-"/>
    <numFmt numFmtId="186" formatCode="#,##0.0"/>
    <numFmt numFmtId="187" formatCode="#,##0.000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15" applyNumberFormat="1" applyAlignment="1">
      <alignment/>
    </xf>
    <xf numFmtId="0" fontId="0" fillId="0" borderId="0" xfId="0" applyAlignment="1" quotePrefix="1">
      <alignment horizontal="center"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  <xf numFmtId="164" fontId="0" fillId="2" borderId="2" xfId="0" applyNumberFormat="1" applyFill="1" applyBorder="1" applyAlignment="1">
      <alignment/>
    </xf>
    <xf numFmtId="3" fontId="0" fillId="2" borderId="1" xfId="15" applyNumberFormat="1" applyFill="1" applyBorder="1" applyAlignment="1">
      <alignment/>
    </xf>
    <xf numFmtId="3" fontId="0" fillId="2" borderId="0" xfId="15" applyNumberFormat="1" applyFill="1" applyBorder="1" applyAlignment="1">
      <alignment/>
    </xf>
    <xf numFmtId="3" fontId="0" fillId="2" borderId="3" xfId="15" applyNumberFormat="1" applyFill="1" applyBorder="1" applyAlignment="1">
      <alignment/>
    </xf>
    <xf numFmtId="4" fontId="0" fillId="2" borderId="4" xfId="15" applyNumberFormat="1" applyFill="1" applyBorder="1" applyAlignment="1">
      <alignment/>
    </xf>
    <xf numFmtId="4" fontId="0" fillId="2" borderId="0" xfId="15" applyNumberFormat="1" applyFill="1" applyBorder="1" applyAlignment="1">
      <alignment/>
    </xf>
    <xf numFmtId="4" fontId="0" fillId="2" borderId="3" xfId="15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3" borderId="0" xfId="0" applyNumberFormat="1" applyFill="1" applyBorder="1" applyAlignment="1">
      <alignment/>
    </xf>
    <xf numFmtId="164" fontId="0" fillId="3" borderId="3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3" fontId="0" fillId="3" borderId="1" xfId="15" applyNumberFormat="1" applyFill="1" applyBorder="1" applyAlignment="1">
      <alignment/>
    </xf>
    <xf numFmtId="3" fontId="0" fillId="3" borderId="0" xfId="15" applyNumberFormat="1" applyFill="1" applyBorder="1" applyAlignment="1">
      <alignment/>
    </xf>
    <xf numFmtId="3" fontId="0" fillId="3" borderId="3" xfId="15" applyNumberFormat="1" applyFill="1" applyBorder="1" applyAlignment="1">
      <alignment/>
    </xf>
    <xf numFmtId="4" fontId="0" fillId="3" borderId="4" xfId="15" applyNumberFormat="1" applyFill="1" applyBorder="1" applyAlignment="1">
      <alignment/>
    </xf>
    <xf numFmtId="4" fontId="0" fillId="3" borderId="0" xfId="15" applyNumberFormat="1" applyFill="1" applyBorder="1" applyAlignment="1">
      <alignment/>
    </xf>
    <xf numFmtId="4" fontId="0" fillId="3" borderId="3" xfId="15" applyNumberFormat="1" applyFill="1" applyBorder="1" applyAlignment="1">
      <alignment/>
    </xf>
    <xf numFmtId="9" fontId="0" fillId="3" borderId="0" xfId="0" applyNumberFormat="1" applyFill="1" applyBorder="1" applyAlignment="1">
      <alignment/>
    </xf>
    <xf numFmtId="9" fontId="0" fillId="3" borderId="2" xfId="0" applyNumberFormat="1" applyFill="1" applyBorder="1" applyAlignment="1">
      <alignment/>
    </xf>
    <xf numFmtId="4" fontId="0" fillId="3" borderId="2" xfId="15" applyNumberFormat="1" applyFill="1" applyBorder="1" applyAlignment="1">
      <alignment/>
    </xf>
    <xf numFmtId="9" fontId="0" fillId="2" borderId="0" xfId="0" applyNumberFormat="1" applyFill="1" applyBorder="1" applyAlignment="1">
      <alignment/>
    </xf>
    <xf numFmtId="9" fontId="0" fillId="2" borderId="2" xfId="0" applyNumberFormat="1" applyFill="1" applyBorder="1" applyAlignment="1">
      <alignment/>
    </xf>
    <xf numFmtId="4" fontId="0" fillId="2" borderId="2" xfId="15" applyNumberFormat="1" applyFill="1" applyBorder="1" applyAlignment="1">
      <alignment/>
    </xf>
    <xf numFmtId="0" fontId="4" fillId="0" borderId="0" xfId="0" applyFont="1" applyAlignment="1">
      <alignment/>
    </xf>
    <xf numFmtId="164" fontId="0" fillId="4" borderId="0" xfId="0" applyNumberFormat="1" applyFill="1" applyBorder="1" applyAlignment="1">
      <alignment/>
    </xf>
    <xf numFmtId="164" fontId="0" fillId="4" borderId="2" xfId="0" applyNumberFormat="1" applyFill="1" applyBorder="1" applyAlignment="1">
      <alignment/>
    </xf>
    <xf numFmtId="3" fontId="0" fillId="4" borderId="1" xfId="15" applyNumberFormat="1" applyFill="1" applyBorder="1" applyAlignment="1">
      <alignment/>
    </xf>
    <xf numFmtId="3" fontId="0" fillId="4" borderId="0" xfId="15" applyNumberFormat="1" applyFill="1" applyBorder="1" applyAlignment="1">
      <alignment/>
    </xf>
    <xf numFmtId="3" fontId="0" fillId="4" borderId="3" xfId="15" applyNumberFormat="1" applyFill="1" applyBorder="1" applyAlignment="1">
      <alignment/>
    </xf>
    <xf numFmtId="4" fontId="0" fillId="4" borderId="4" xfId="15" applyNumberFormat="1" applyFill="1" applyBorder="1" applyAlignment="1">
      <alignment/>
    </xf>
    <xf numFmtId="4" fontId="0" fillId="4" borderId="0" xfId="15" applyNumberFormat="1" applyFill="1" applyBorder="1" applyAlignment="1">
      <alignment/>
    </xf>
    <xf numFmtId="4" fontId="0" fillId="4" borderId="3" xfId="15" applyNumberFormat="1" applyFill="1" applyBorder="1" applyAlignment="1">
      <alignment/>
    </xf>
    <xf numFmtId="4" fontId="0" fillId="4" borderId="0" xfId="15" applyNumberFormat="1" applyFill="1" applyAlignment="1">
      <alignment/>
    </xf>
    <xf numFmtId="0" fontId="0" fillId="4" borderId="0" xfId="0" applyFill="1" applyAlignment="1">
      <alignment/>
    </xf>
    <xf numFmtId="164" fontId="0" fillId="5" borderId="0" xfId="0" applyNumberFormat="1" applyFill="1" applyBorder="1" applyAlignment="1">
      <alignment/>
    </xf>
    <xf numFmtId="164" fontId="0" fillId="5" borderId="2" xfId="0" applyNumberFormat="1" applyFill="1" applyBorder="1" applyAlignment="1">
      <alignment/>
    </xf>
    <xf numFmtId="3" fontId="0" fillId="5" borderId="1" xfId="15" applyNumberFormat="1" applyFill="1" applyBorder="1" applyAlignment="1">
      <alignment/>
    </xf>
    <xf numFmtId="3" fontId="0" fillId="5" borderId="0" xfId="15" applyNumberFormat="1" applyFill="1" applyBorder="1" applyAlignment="1">
      <alignment/>
    </xf>
    <xf numFmtId="3" fontId="0" fillId="5" borderId="3" xfId="15" applyNumberFormat="1" applyFill="1" applyBorder="1" applyAlignment="1">
      <alignment/>
    </xf>
    <xf numFmtId="4" fontId="0" fillId="5" borderId="4" xfId="15" applyNumberFormat="1" applyFill="1" applyBorder="1" applyAlignment="1">
      <alignment/>
    </xf>
    <xf numFmtId="4" fontId="0" fillId="5" borderId="0" xfId="15" applyNumberFormat="1" applyFill="1" applyBorder="1" applyAlignment="1">
      <alignment/>
    </xf>
    <xf numFmtId="4" fontId="0" fillId="5" borderId="3" xfId="15" applyNumberFormat="1" applyFill="1" applyBorder="1" applyAlignment="1">
      <alignment/>
    </xf>
    <xf numFmtId="4" fontId="0" fillId="5" borderId="0" xfId="15" applyNumberFormat="1" applyFill="1" applyAlignment="1">
      <alignment/>
    </xf>
    <xf numFmtId="0" fontId="0" fillId="5" borderId="0" xfId="0" applyFill="1" applyAlignment="1">
      <alignment/>
    </xf>
    <xf numFmtId="0" fontId="0" fillId="6" borderId="1" xfId="0" applyFill="1" applyBorder="1" applyAlignment="1">
      <alignment/>
    </xf>
    <xf numFmtId="0" fontId="0" fillId="6" borderId="0" xfId="0" applyFill="1" applyBorder="1" applyAlignment="1">
      <alignment/>
    </xf>
    <xf numFmtId="9" fontId="0" fillId="6" borderId="0" xfId="0" applyNumberFormat="1" applyFill="1" applyBorder="1" applyAlignment="1">
      <alignment/>
    </xf>
    <xf numFmtId="9" fontId="0" fillId="6" borderId="2" xfId="0" applyNumberFormat="1" applyFill="1" applyBorder="1" applyAlignment="1">
      <alignment/>
    </xf>
    <xf numFmtId="164" fontId="0" fillId="6" borderId="1" xfId="0" applyNumberFormat="1" applyFill="1" applyBorder="1" applyAlignment="1">
      <alignment/>
    </xf>
    <xf numFmtId="164" fontId="0" fillId="6" borderId="0" xfId="0" applyNumberFormat="1" applyFill="1" applyBorder="1" applyAlignment="1">
      <alignment/>
    </xf>
    <xf numFmtId="164" fontId="0" fillId="6" borderId="3" xfId="0" applyNumberFormat="1" applyFill="1" applyBorder="1" applyAlignment="1">
      <alignment/>
    </xf>
    <xf numFmtId="164" fontId="0" fillId="6" borderId="2" xfId="0" applyNumberFormat="1" applyFill="1" applyBorder="1" applyAlignment="1">
      <alignment/>
    </xf>
    <xf numFmtId="3" fontId="0" fillId="6" borderId="1" xfId="15" applyNumberFormat="1" applyFill="1" applyBorder="1" applyAlignment="1">
      <alignment/>
    </xf>
    <xf numFmtId="3" fontId="0" fillId="6" borderId="0" xfId="15" applyNumberFormat="1" applyFill="1" applyBorder="1" applyAlignment="1">
      <alignment/>
    </xf>
    <xf numFmtId="3" fontId="0" fillId="6" borderId="3" xfId="15" applyNumberFormat="1" applyFill="1" applyBorder="1" applyAlignment="1">
      <alignment/>
    </xf>
    <xf numFmtId="4" fontId="0" fillId="6" borderId="4" xfId="15" applyNumberFormat="1" applyFill="1" applyBorder="1" applyAlignment="1">
      <alignment/>
    </xf>
    <xf numFmtId="4" fontId="0" fillId="6" borderId="0" xfId="15" applyNumberFormat="1" applyFill="1" applyBorder="1" applyAlignment="1">
      <alignment/>
    </xf>
    <xf numFmtId="4" fontId="0" fillId="6" borderId="3" xfId="15" applyNumberFormat="1" applyFill="1" applyBorder="1" applyAlignment="1">
      <alignment/>
    </xf>
    <xf numFmtId="4" fontId="0" fillId="6" borderId="2" xfId="15" applyNumberFormat="1" applyFill="1" applyBorder="1" applyAlignment="1">
      <alignment/>
    </xf>
    <xf numFmtId="4" fontId="0" fillId="6" borderId="0" xfId="15" applyNumberFormat="1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9" fontId="0" fillId="2" borderId="6" xfId="0" applyNumberFormat="1" applyFill="1" applyBorder="1" applyAlignment="1">
      <alignment/>
    </xf>
    <xf numFmtId="9" fontId="0" fillId="2" borderId="7" xfId="0" applyNumberFormat="1" applyFill="1" applyBorder="1" applyAlignment="1">
      <alignment/>
    </xf>
    <xf numFmtId="164" fontId="0" fillId="2" borderId="5" xfId="0" applyNumberFormat="1" applyFill="1" applyBorder="1" applyAlignment="1">
      <alignment/>
    </xf>
    <xf numFmtId="164" fontId="0" fillId="2" borderId="6" xfId="0" applyNumberFormat="1" applyFill="1" applyBorder="1" applyAlignment="1">
      <alignment/>
    </xf>
    <xf numFmtId="164" fontId="0" fillId="2" borderId="8" xfId="0" applyNumberFormat="1" applyFill="1" applyBorder="1" applyAlignment="1">
      <alignment/>
    </xf>
    <xf numFmtId="164" fontId="0" fillId="2" borderId="7" xfId="0" applyNumberFormat="1" applyFill="1" applyBorder="1" applyAlignment="1">
      <alignment/>
    </xf>
    <xf numFmtId="3" fontId="0" fillId="2" borderId="5" xfId="15" applyNumberFormat="1" applyFill="1" applyBorder="1" applyAlignment="1">
      <alignment/>
    </xf>
    <xf numFmtId="3" fontId="0" fillId="2" borderId="6" xfId="15" applyNumberFormat="1" applyFill="1" applyBorder="1" applyAlignment="1">
      <alignment/>
    </xf>
    <xf numFmtId="3" fontId="0" fillId="2" borderId="8" xfId="15" applyNumberFormat="1" applyFill="1" applyBorder="1" applyAlignment="1">
      <alignment/>
    </xf>
    <xf numFmtId="4" fontId="0" fillId="2" borderId="9" xfId="15" applyNumberFormat="1" applyFill="1" applyBorder="1" applyAlignment="1">
      <alignment/>
    </xf>
    <xf numFmtId="4" fontId="0" fillId="2" borderId="6" xfId="15" applyNumberFormat="1" applyFill="1" applyBorder="1" applyAlignment="1">
      <alignment/>
    </xf>
    <xf numFmtId="4" fontId="0" fillId="2" borderId="8" xfId="15" applyNumberFormat="1" applyFill="1" applyBorder="1" applyAlignment="1">
      <alignment/>
    </xf>
    <xf numFmtId="0" fontId="0" fillId="2" borderId="7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164" fontId="0" fillId="3" borderId="5" xfId="0" applyNumberFormat="1" applyFill="1" applyBorder="1" applyAlignment="1">
      <alignment/>
    </xf>
    <xf numFmtId="164" fontId="0" fillId="3" borderId="6" xfId="0" applyNumberFormat="1" applyFill="1" applyBorder="1" applyAlignment="1">
      <alignment/>
    </xf>
    <xf numFmtId="164" fontId="0" fillId="3" borderId="8" xfId="0" applyNumberFormat="1" applyFill="1" applyBorder="1" applyAlignment="1">
      <alignment/>
    </xf>
    <xf numFmtId="164" fontId="0" fillId="3" borderId="7" xfId="0" applyNumberFormat="1" applyFill="1" applyBorder="1" applyAlignment="1">
      <alignment/>
    </xf>
    <xf numFmtId="3" fontId="0" fillId="3" borderId="5" xfId="15" applyNumberFormat="1" applyFill="1" applyBorder="1" applyAlignment="1">
      <alignment/>
    </xf>
    <xf numFmtId="3" fontId="0" fillId="3" borderId="6" xfId="15" applyNumberFormat="1" applyFill="1" applyBorder="1" applyAlignment="1">
      <alignment/>
    </xf>
    <xf numFmtId="3" fontId="0" fillId="3" borderId="8" xfId="15" applyNumberFormat="1" applyFill="1" applyBorder="1" applyAlignment="1">
      <alignment/>
    </xf>
    <xf numFmtId="4" fontId="0" fillId="3" borderId="9" xfId="15" applyNumberFormat="1" applyFill="1" applyBorder="1" applyAlignment="1">
      <alignment/>
    </xf>
    <xf numFmtId="4" fontId="0" fillId="3" borderId="6" xfId="15" applyNumberFormat="1" applyFill="1" applyBorder="1" applyAlignment="1">
      <alignment/>
    </xf>
    <xf numFmtId="4" fontId="0" fillId="3" borderId="8" xfId="15" applyNumberFormat="1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3" fillId="7" borderId="13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3" fontId="3" fillId="7" borderId="13" xfId="0" applyNumberFormat="1" applyFont="1" applyFill="1" applyBorder="1" applyAlignment="1">
      <alignment horizontal="center"/>
    </xf>
    <xf numFmtId="3" fontId="3" fillId="7" borderId="14" xfId="0" applyNumberFormat="1" applyFont="1" applyFill="1" applyBorder="1" applyAlignment="1">
      <alignment horizontal="center"/>
    </xf>
    <xf numFmtId="3" fontId="3" fillId="7" borderId="15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1" fillId="7" borderId="0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3" fontId="1" fillId="7" borderId="16" xfId="0" applyNumberFormat="1" applyFont="1" applyFill="1" applyBorder="1" applyAlignment="1">
      <alignment horizontal="center"/>
    </xf>
    <xf numFmtId="3" fontId="1" fillId="7" borderId="17" xfId="0" applyNumberFormat="1" applyFont="1" applyFill="1" applyBorder="1" applyAlignment="1">
      <alignment horizontal="center"/>
    </xf>
    <xf numFmtId="3" fontId="1" fillId="7" borderId="18" xfId="0" applyNumberFormat="1" applyFont="1" applyFill="1" applyBorder="1" applyAlignment="1">
      <alignment horizontal="center"/>
    </xf>
    <xf numFmtId="4" fontId="1" fillId="7" borderId="20" xfId="0" applyNumberFormat="1" applyFont="1" applyFill="1" applyBorder="1" applyAlignment="1">
      <alignment horizontal="center"/>
    </xf>
    <xf numFmtId="4" fontId="1" fillId="7" borderId="17" xfId="0" applyNumberFormat="1" applyFont="1" applyFill="1" applyBorder="1" applyAlignment="1">
      <alignment horizontal="center"/>
    </xf>
    <xf numFmtId="4" fontId="1" fillId="7" borderId="18" xfId="0" applyNumberFormat="1" applyFont="1" applyFill="1" applyBorder="1" applyAlignment="1">
      <alignment horizontal="center"/>
    </xf>
    <xf numFmtId="4" fontId="1" fillId="7" borderId="17" xfId="15" applyNumberFormat="1" applyFont="1" applyFill="1" applyBorder="1" applyAlignment="1">
      <alignment horizontal="center"/>
    </xf>
    <xf numFmtId="4" fontId="1" fillId="7" borderId="19" xfId="15" applyNumberFormat="1" applyFont="1" applyFill="1" applyBorder="1" applyAlignment="1">
      <alignment horizontal="center"/>
    </xf>
    <xf numFmtId="0" fontId="1" fillId="7" borderId="21" xfId="0" applyFont="1" applyFill="1" applyBorder="1" applyAlignment="1">
      <alignment/>
    </xf>
    <xf numFmtId="0" fontId="1" fillId="7" borderId="22" xfId="0" applyFont="1" applyFill="1" applyBorder="1" applyAlignment="1">
      <alignment/>
    </xf>
    <xf numFmtId="0" fontId="1" fillId="7" borderId="22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1" xfId="0" applyFill="1" applyBorder="1" applyAlignment="1" quotePrefix="1">
      <alignment horizontal="center"/>
    </xf>
    <xf numFmtId="0" fontId="0" fillId="7" borderId="22" xfId="0" applyFill="1" applyBorder="1" applyAlignment="1" quotePrefix="1">
      <alignment horizontal="center"/>
    </xf>
    <xf numFmtId="0" fontId="0" fillId="7" borderId="24" xfId="0" applyFill="1" applyBorder="1" applyAlignment="1" quotePrefix="1">
      <alignment horizontal="center"/>
    </xf>
    <xf numFmtId="0" fontId="0" fillId="7" borderId="25" xfId="0" applyFill="1" applyBorder="1" applyAlignment="1" quotePrefix="1">
      <alignment horizontal="center"/>
    </xf>
    <xf numFmtId="0" fontId="0" fillId="7" borderId="23" xfId="0" applyFill="1" applyBorder="1" applyAlignment="1" quotePrefix="1">
      <alignment horizontal="center"/>
    </xf>
    <xf numFmtId="164" fontId="0" fillId="2" borderId="0" xfId="0" applyNumberFormat="1" applyFill="1" applyAlignment="1">
      <alignment/>
    </xf>
    <xf numFmtId="4" fontId="0" fillId="2" borderId="0" xfId="0" applyNumberFormat="1" applyFill="1" applyBorder="1" applyAlignment="1">
      <alignment/>
    </xf>
    <xf numFmtId="4" fontId="0" fillId="2" borderId="2" xfId="0" applyNumberFormat="1" applyFill="1" applyBorder="1" applyAlignment="1">
      <alignment/>
    </xf>
    <xf numFmtId="9" fontId="0" fillId="3" borderId="6" xfId="0" applyNumberFormat="1" applyFill="1" applyBorder="1" applyAlignment="1">
      <alignment/>
    </xf>
    <xf numFmtId="9" fontId="0" fillId="3" borderId="7" xfId="0" applyNumberFormat="1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9" fontId="0" fillId="3" borderId="27" xfId="19" applyFill="1" applyBorder="1" applyAlignment="1">
      <alignment/>
    </xf>
    <xf numFmtId="9" fontId="0" fillId="3" borderId="28" xfId="19" applyFill="1" applyBorder="1" applyAlignment="1">
      <alignment/>
    </xf>
    <xf numFmtId="164" fontId="0" fillId="3" borderId="26" xfId="0" applyNumberFormat="1" applyFill="1" applyBorder="1" applyAlignment="1">
      <alignment/>
    </xf>
    <xf numFmtId="164" fontId="0" fillId="3" borderId="27" xfId="0" applyNumberFormat="1" applyFill="1" applyBorder="1" applyAlignment="1">
      <alignment/>
    </xf>
    <xf numFmtId="164" fontId="0" fillId="3" borderId="29" xfId="0" applyNumberFormat="1" applyFill="1" applyBorder="1" applyAlignment="1">
      <alignment/>
    </xf>
    <xf numFmtId="164" fontId="0" fillId="3" borderId="28" xfId="0" applyNumberFormat="1" applyFill="1" applyBorder="1" applyAlignment="1">
      <alignment/>
    </xf>
    <xf numFmtId="3" fontId="0" fillId="3" borderId="26" xfId="0" applyNumberFormat="1" applyFill="1" applyBorder="1" applyAlignment="1">
      <alignment/>
    </xf>
    <xf numFmtId="3" fontId="0" fillId="3" borderId="27" xfId="0" applyNumberFormat="1" applyFill="1" applyBorder="1" applyAlignment="1">
      <alignment/>
    </xf>
    <xf numFmtId="3" fontId="0" fillId="3" borderId="29" xfId="0" applyNumberFormat="1" applyFill="1" applyBorder="1" applyAlignment="1">
      <alignment/>
    </xf>
    <xf numFmtId="4" fontId="0" fillId="3" borderId="30" xfId="0" applyNumberFormat="1" applyFill="1" applyBorder="1" applyAlignment="1">
      <alignment/>
    </xf>
    <xf numFmtId="4" fontId="0" fillId="3" borderId="27" xfId="0" applyNumberFormat="1" applyFill="1" applyBorder="1" applyAlignment="1">
      <alignment/>
    </xf>
    <xf numFmtId="4" fontId="0" fillId="3" borderId="29" xfId="0" applyNumberFormat="1" applyFill="1" applyBorder="1" applyAlignment="1">
      <alignment/>
    </xf>
    <xf numFmtId="4" fontId="0" fillId="3" borderId="27" xfId="15" applyNumberFormat="1" applyFill="1" applyBorder="1" applyAlignment="1">
      <alignment/>
    </xf>
    <xf numFmtId="0" fontId="0" fillId="3" borderId="28" xfId="0" applyFill="1" applyBorder="1" applyAlignment="1">
      <alignment/>
    </xf>
    <xf numFmtId="0" fontId="1" fillId="7" borderId="31" xfId="0" applyFont="1" applyFill="1" applyBorder="1" applyAlignment="1">
      <alignment/>
    </xf>
    <xf numFmtId="3" fontId="1" fillId="7" borderId="32" xfId="0" applyNumberFormat="1" applyFont="1" applyFill="1" applyBorder="1" applyAlignment="1">
      <alignment/>
    </xf>
    <xf numFmtId="164" fontId="1" fillId="7" borderId="32" xfId="0" applyNumberFormat="1" applyFont="1" applyFill="1" applyBorder="1" applyAlignment="1">
      <alignment/>
    </xf>
    <xf numFmtId="0" fontId="0" fillId="7" borderId="32" xfId="0" applyFill="1" applyBorder="1" applyAlignment="1">
      <alignment/>
    </xf>
    <xf numFmtId="0" fontId="0" fillId="7" borderId="33" xfId="0" applyFill="1" applyBorder="1" applyAlignment="1">
      <alignment/>
    </xf>
    <xf numFmtId="0" fontId="1" fillId="2" borderId="1" xfId="0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1" fillId="2" borderId="0" xfId="0" applyFont="1" applyFill="1" applyBorder="1" applyAlignment="1" quotePrefix="1">
      <alignment horizontal="center"/>
    </xf>
    <xf numFmtId="0" fontId="1" fillId="2" borderId="27" xfId="0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52"/>
  <sheetViews>
    <sheetView tabSelected="1" workbookViewId="0" topLeftCell="A1">
      <selection activeCell="B6" sqref="B6"/>
    </sheetView>
  </sheetViews>
  <sheetFormatPr defaultColWidth="9.140625" defaultRowHeight="12.75" outlineLevelRow="1" outlineLevelCol="1"/>
  <cols>
    <col min="1" max="1" width="2.8515625" style="0" customWidth="1"/>
    <col min="2" max="2" width="9.7109375" style="0" customWidth="1"/>
    <col min="3" max="3" width="11.28125" style="0" customWidth="1"/>
    <col min="4" max="4" width="6.28125" style="0" bestFit="1" customWidth="1"/>
    <col min="5" max="5" width="4.57421875" style="0" customWidth="1"/>
    <col min="6" max="7" width="8.140625" style="0" customWidth="1"/>
    <col min="8" max="8" width="11.140625" style="0" hidden="1" customWidth="1" outlineLevel="1"/>
    <col min="9" max="11" width="11.140625" style="2" hidden="1" customWidth="1" outlineLevel="1"/>
    <col min="12" max="14" width="10.7109375" style="0" hidden="1" customWidth="1" outlineLevel="1"/>
    <col min="15" max="17" width="6.8515625" style="1" hidden="1" customWidth="1" outlineLevel="1"/>
    <col min="18" max="18" width="6.28125" style="3" customWidth="1" collapsed="1"/>
    <col min="19" max="20" width="6.28125" style="3" customWidth="1"/>
    <col min="21" max="21" width="6.421875" style="4" customWidth="1"/>
    <col min="22" max="23" width="6.421875" style="0" customWidth="1"/>
    <col min="24" max="24" width="26.57421875" style="0" customWidth="1"/>
  </cols>
  <sheetData>
    <row r="2" ht="21" thickBot="1">
      <c r="I2" s="38" t="s">
        <v>37</v>
      </c>
    </row>
    <row r="3" spans="2:7" ht="13.5" thickBot="1">
      <c r="B3" s="164" t="s">
        <v>0</v>
      </c>
      <c r="C3" s="165">
        <v>18357960</v>
      </c>
      <c r="D3" s="166" t="s">
        <v>1</v>
      </c>
      <c r="E3" s="167"/>
      <c r="F3" s="167"/>
      <c r="G3" s="168"/>
    </row>
    <row r="4" spans="2:7" ht="13.5" thickTop="1">
      <c r="B4" s="169" t="s">
        <v>28</v>
      </c>
      <c r="C4" s="170"/>
      <c r="D4" s="174" t="s">
        <v>25</v>
      </c>
      <c r="E4" s="8" t="s">
        <v>29</v>
      </c>
      <c r="F4" s="8"/>
      <c r="G4" s="9"/>
    </row>
    <row r="5" spans="2:7" ht="12.75">
      <c r="B5" s="7" t="s">
        <v>50</v>
      </c>
      <c r="C5" s="8"/>
      <c r="D5" s="174" t="s">
        <v>27</v>
      </c>
      <c r="E5" s="8" t="s">
        <v>30</v>
      </c>
      <c r="F5" s="8"/>
      <c r="G5" s="9"/>
    </row>
    <row r="6" spans="2:7" ht="13.5" thickBot="1">
      <c r="B6" s="171" t="s">
        <v>49</v>
      </c>
      <c r="C6" s="172"/>
      <c r="D6" s="175" t="s">
        <v>26</v>
      </c>
      <c r="E6" s="172" t="s">
        <v>31</v>
      </c>
      <c r="F6" s="172"/>
      <c r="G6" s="173"/>
    </row>
    <row r="7" ht="13.5" thickBot="1">
      <c r="E7" s="5"/>
    </row>
    <row r="8" spans="2:23" ht="16.5" thickBot="1">
      <c r="B8" s="105"/>
      <c r="C8" s="106"/>
      <c r="D8" s="106"/>
      <c r="E8" s="106"/>
      <c r="F8" s="106"/>
      <c r="G8" s="107"/>
      <c r="H8" s="108" t="s">
        <v>4</v>
      </c>
      <c r="I8" s="109"/>
      <c r="J8" s="109"/>
      <c r="K8" s="109"/>
      <c r="L8" s="109"/>
      <c r="M8" s="109"/>
      <c r="N8" s="110"/>
      <c r="O8" s="111" t="s">
        <v>5</v>
      </c>
      <c r="P8" s="112"/>
      <c r="Q8" s="112"/>
      <c r="R8" s="112"/>
      <c r="S8" s="112"/>
      <c r="T8" s="112"/>
      <c r="U8" s="112"/>
      <c r="V8" s="112"/>
      <c r="W8" s="113"/>
    </row>
    <row r="9" spans="2:24" ht="12.75">
      <c r="B9" s="114"/>
      <c r="C9" s="115"/>
      <c r="D9" s="115"/>
      <c r="E9" s="116" t="s">
        <v>3</v>
      </c>
      <c r="F9" s="116" t="s">
        <v>16</v>
      </c>
      <c r="G9" s="117" t="s">
        <v>18</v>
      </c>
      <c r="H9" s="118" t="s">
        <v>23</v>
      </c>
      <c r="I9" s="119"/>
      <c r="J9" s="119"/>
      <c r="K9" s="120"/>
      <c r="L9" s="119" t="s">
        <v>24</v>
      </c>
      <c r="M9" s="119"/>
      <c r="N9" s="121"/>
      <c r="O9" s="122" t="s">
        <v>20</v>
      </c>
      <c r="P9" s="123"/>
      <c r="Q9" s="124"/>
      <c r="R9" s="125" t="s">
        <v>6</v>
      </c>
      <c r="S9" s="126"/>
      <c r="T9" s="127"/>
      <c r="U9" s="128" t="s">
        <v>22</v>
      </c>
      <c r="V9" s="128"/>
      <c r="W9" s="129"/>
      <c r="X9" s="6" t="s">
        <v>32</v>
      </c>
    </row>
    <row r="10" spans="2:23" ht="13.5" thickBot="1">
      <c r="B10" s="130" t="s">
        <v>45</v>
      </c>
      <c r="C10" s="131" t="s">
        <v>2</v>
      </c>
      <c r="D10" s="131" t="s">
        <v>42</v>
      </c>
      <c r="E10" s="132" t="s">
        <v>21</v>
      </c>
      <c r="F10" s="132" t="s">
        <v>17</v>
      </c>
      <c r="G10" s="133" t="s">
        <v>19</v>
      </c>
      <c r="H10" s="134" t="s">
        <v>12</v>
      </c>
      <c r="I10" s="135" t="s">
        <v>13</v>
      </c>
      <c r="J10" s="135" t="s">
        <v>14</v>
      </c>
      <c r="K10" s="136" t="s">
        <v>15</v>
      </c>
      <c r="L10" s="135"/>
      <c r="M10" s="135"/>
      <c r="N10" s="137"/>
      <c r="O10" s="138" t="s">
        <v>25</v>
      </c>
      <c r="P10" s="139" t="s">
        <v>27</v>
      </c>
      <c r="Q10" s="140" t="s">
        <v>26</v>
      </c>
      <c r="R10" s="141" t="s">
        <v>25</v>
      </c>
      <c r="S10" s="139" t="s">
        <v>27</v>
      </c>
      <c r="T10" s="140" t="s">
        <v>26</v>
      </c>
      <c r="U10" s="139" t="s">
        <v>25</v>
      </c>
      <c r="V10" s="139" t="s">
        <v>27</v>
      </c>
      <c r="W10" s="142" t="s">
        <v>26</v>
      </c>
    </row>
    <row r="11" spans="2:23" ht="13.5" hidden="1" outlineLevel="1" thickTop="1">
      <c r="B11" s="7" t="s">
        <v>7</v>
      </c>
      <c r="C11" s="8" t="s">
        <v>8</v>
      </c>
      <c r="D11" s="8"/>
      <c r="E11" s="8"/>
      <c r="F11" s="8"/>
      <c r="G11" s="9"/>
      <c r="H11" s="10">
        <v>0.7946047453703704</v>
      </c>
      <c r="I11" s="11">
        <v>0.794667824074074</v>
      </c>
      <c r="J11" s="11">
        <v>0.7948274305555555</v>
      </c>
      <c r="K11" s="12">
        <v>0.7950525462962963</v>
      </c>
      <c r="L11" s="11">
        <f>+I11-H11</f>
        <v>6.307870370358959E-05</v>
      </c>
      <c r="M11" s="11">
        <f>+J11-I11</f>
        <v>0.00015960648148150014</v>
      </c>
      <c r="N11" s="13">
        <f>+K11-J11</f>
        <v>0.00022511574074079999</v>
      </c>
      <c r="O11" s="14">
        <f aca="true" t="shared" si="0" ref="O11:O41">+$C$3/(HOUR(L11)*3600+MINUTE(L11)*60+SECOND(L11)+VALUE(RIGHT(TEXT(L11,"hh:mm:ss.00"),2))/100)/1000</f>
        <v>3368.4330275229354</v>
      </c>
      <c r="P11" s="15">
        <f aca="true" t="shared" si="1" ref="P11:P41">+$C$3/(HOUR(M11)*3600+MINUTE(M11)*60+SECOND(M11)+VALUE(RIGHT(TEXT(M11,"hh:mm:ss.00"),2))/100)/1000</f>
        <v>1241.2413793103449</v>
      </c>
      <c r="Q11" s="16">
        <f>+$C$3*2/(HOUR(N11)*3600+MINUTE(N11)*60+SECOND(N11)+VALUE(RIGHT(TEXT(N11,"hh:mm:ss.00"),2))/100)/1000</f>
        <v>1887.707969151671</v>
      </c>
      <c r="R11" s="17">
        <f>(+O11*8)/1000</f>
        <v>26.947464220183484</v>
      </c>
      <c r="S11" s="18">
        <f>(+P11*8)/1000</f>
        <v>9.92993103448276</v>
      </c>
      <c r="T11" s="19">
        <f>(+Q11*8)/1000</f>
        <v>15.101663753213368</v>
      </c>
      <c r="U11" s="18"/>
      <c r="V11" s="8"/>
      <c r="W11" s="9"/>
    </row>
    <row r="12" spans="2:23" ht="12.75" hidden="1" outlineLevel="1">
      <c r="B12" s="7" t="s">
        <v>7</v>
      </c>
      <c r="C12" s="8" t="s">
        <v>8</v>
      </c>
      <c r="D12" s="8"/>
      <c r="E12" s="8"/>
      <c r="F12" s="8"/>
      <c r="G12" s="9"/>
      <c r="H12" s="10">
        <v>0.824109375</v>
      </c>
      <c r="I12" s="11">
        <v>0.8241707175925925</v>
      </c>
      <c r="J12" s="11">
        <v>0.8243282407407407</v>
      </c>
      <c r="K12" s="12">
        <v>0.824552662037037</v>
      </c>
      <c r="L12" s="11">
        <f>+I12-H12</f>
        <v>6.134259259249486E-05</v>
      </c>
      <c r="M12" s="11">
        <f>+J12-I12</f>
        <v>0.00015752314814820867</v>
      </c>
      <c r="N12" s="13">
        <f>+K12-J12</f>
        <v>0.00022442129629629548</v>
      </c>
      <c r="O12" s="14">
        <f t="shared" si="0"/>
        <v>3463.7660377358493</v>
      </c>
      <c r="P12" s="15">
        <f t="shared" si="1"/>
        <v>1256.5338809034909</v>
      </c>
      <c r="Q12" s="16">
        <f aca="true" t="shared" si="2" ref="Q12:Q41">+$C$3*2/(HOUR(N12)*3600+MINUTE(N12)*60+SECOND(N12)+VALUE(RIGHT(TEXT(N12,"hh:mm:ss.00"),2))/100)/1000</f>
        <v>1893.5492521918513</v>
      </c>
      <c r="R12" s="17">
        <f>(+O12*8)/1000</f>
        <v>27.710128301886794</v>
      </c>
      <c r="S12" s="18">
        <f>(+P12*8)/1000</f>
        <v>10.052271047227928</v>
      </c>
      <c r="T12" s="19">
        <f>(+Q12*8)/1000</f>
        <v>15.14839401753481</v>
      </c>
      <c r="U12" s="18"/>
      <c r="V12" s="8"/>
      <c r="W12" s="9"/>
    </row>
    <row r="13" spans="2:23" ht="12.75" hidden="1" outlineLevel="1">
      <c r="B13" s="7" t="s">
        <v>7</v>
      </c>
      <c r="C13" s="8" t="s">
        <v>8</v>
      </c>
      <c r="D13" s="8"/>
      <c r="E13" s="8"/>
      <c r="F13" s="8"/>
      <c r="G13" s="9"/>
      <c r="H13" s="10">
        <v>0.9008228009259259</v>
      </c>
      <c r="I13" s="11">
        <v>0.9009013888888888</v>
      </c>
      <c r="J13" s="11">
        <v>0.901021875</v>
      </c>
      <c r="K13" s="12">
        <v>0.9012601851851851</v>
      </c>
      <c r="L13" s="11">
        <f>+I13-H13</f>
        <v>7.858796296289494E-05</v>
      </c>
      <c r="M13" s="11">
        <f>+J13-I13</f>
        <v>0.00012048611111115104</v>
      </c>
      <c r="N13" s="13">
        <f>+K13-J13</f>
        <v>0.00023831018518516434</v>
      </c>
      <c r="O13" s="14">
        <f t="shared" si="0"/>
        <v>2356.6059050064187</v>
      </c>
      <c r="P13" s="15">
        <f t="shared" si="1"/>
        <v>1763.492795389049</v>
      </c>
      <c r="Q13" s="16">
        <f t="shared" si="2"/>
        <v>1700.5984251968505</v>
      </c>
      <c r="R13" s="17">
        <f>(+O13*8)/1000</f>
        <v>18.85284724005135</v>
      </c>
      <c r="S13" s="18">
        <f>(+P13*8)/1000</f>
        <v>14.107942363112391</v>
      </c>
      <c r="T13" s="19">
        <f>(+Q13*8)/1000</f>
        <v>13.604787401574804</v>
      </c>
      <c r="U13" s="18"/>
      <c r="V13" s="8"/>
      <c r="W13" s="9"/>
    </row>
    <row r="14" spans="2:23" ht="12.75" hidden="1" outlineLevel="1">
      <c r="B14" s="7" t="s">
        <v>7</v>
      </c>
      <c r="C14" s="8" t="s">
        <v>8</v>
      </c>
      <c r="D14" s="8"/>
      <c r="E14" s="8"/>
      <c r="F14" s="8"/>
      <c r="G14" s="9"/>
      <c r="H14" s="10">
        <v>0.9021651620370371</v>
      </c>
      <c r="I14" s="11">
        <v>0.9022289351851852</v>
      </c>
      <c r="J14" s="11">
        <v>0.9023836805555555</v>
      </c>
      <c r="K14" s="12">
        <v>0.9026209490740741</v>
      </c>
      <c r="L14" s="11">
        <f>+I14-H14</f>
        <v>6.37731481480941E-05</v>
      </c>
      <c r="M14" s="11">
        <f>+J14-I14</f>
        <v>0.00015474537037030167</v>
      </c>
      <c r="N14" s="13">
        <f>+K14-J14</f>
        <v>0.0002372685185185741</v>
      </c>
      <c r="O14" s="14">
        <f t="shared" si="0"/>
        <v>2819.9631336405528</v>
      </c>
      <c r="P14" s="15">
        <f t="shared" si="1"/>
        <v>1373.0710545998504</v>
      </c>
      <c r="Q14" s="16">
        <f t="shared" si="2"/>
        <v>1707.7172093023255</v>
      </c>
      <c r="R14" s="17">
        <f>(+O14*8)/1000</f>
        <v>22.559705069124423</v>
      </c>
      <c r="S14" s="18">
        <f>(+P14*8)/1000</f>
        <v>10.984568436798803</v>
      </c>
      <c r="T14" s="19">
        <f>(+Q14*8)/1000</f>
        <v>13.661737674418603</v>
      </c>
      <c r="U14" s="18"/>
      <c r="V14" s="8"/>
      <c r="W14" s="9"/>
    </row>
    <row r="15" spans="2:23" ht="12.75" hidden="1" outlineLevel="1">
      <c r="B15" s="7" t="s">
        <v>7</v>
      </c>
      <c r="C15" s="8" t="s">
        <v>8</v>
      </c>
      <c r="D15" s="8"/>
      <c r="E15" s="8"/>
      <c r="F15" s="8"/>
      <c r="G15" s="9"/>
      <c r="H15" s="10">
        <v>0.9053282407407407</v>
      </c>
      <c r="I15" s="11">
        <v>0.9053893518518518</v>
      </c>
      <c r="J15" s="11">
        <v>0.905543287037037</v>
      </c>
      <c r="K15" s="12">
        <v>0.9057724537037037</v>
      </c>
      <c r="L15" s="11">
        <f>+I15-H15</f>
        <v>6.111111111106737E-05</v>
      </c>
      <c r="M15" s="11">
        <f>+J15-I15</f>
        <v>0.00015393518518524996</v>
      </c>
      <c r="N15" s="13">
        <f>+K15-J15</f>
        <v>0.0002291666666667247</v>
      </c>
      <c r="O15" s="14">
        <f t="shared" si="0"/>
        <v>3476.8863636363635</v>
      </c>
      <c r="P15" s="15">
        <f t="shared" si="1"/>
        <v>1380.297744360902</v>
      </c>
      <c r="Q15" s="16">
        <f t="shared" si="2"/>
        <v>1765.1884615384615</v>
      </c>
      <c r="R15" s="17">
        <f>(+O15*8)/1000</f>
        <v>27.81509090909091</v>
      </c>
      <c r="S15" s="18">
        <f>(+P15*8)/1000</f>
        <v>11.042381954887215</v>
      </c>
      <c r="T15" s="19">
        <f>(+Q15*8)/1000</f>
        <v>14.121507692307691</v>
      </c>
      <c r="U15" s="18"/>
      <c r="V15" s="8"/>
      <c r="W15" s="9"/>
    </row>
    <row r="16" spans="2:23" ht="13.5" collapsed="1" thickTop="1">
      <c r="B16" s="7" t="s">
        <v>7</v>
      </c>
      <c r="C16" s="8" t="s">
        <v>8</v>
      </c>
      <c r="D16" s="8"/>
      <c r="E16" s="8"/>
      <c r="F16" s="8"/>
      <c r="G16" s="9"/>
      <c r="H16" s="10"/>
      <c r="I16" s="11"/>
      <c r="J16" s="11"/>
      <c r="K16" s="12"/>
      <c r="L16" s="11">
        <f>AVERAGE(L11:L15)</f>
        <v>6.557870370362817E-05</v>
      </c>
      <c r="M16" s="11">
        <f>AVERAGE(M11:M15)</f>
        <v>0.00014925925925928228</v>
      </c>
      <c r="N16" s="13">
        <f>AVERAGE(N11:N15)</f>
        <v>0.0002308564814815117</v>
      </c>
      <c r="O16" s="14">
        <f>AVERAGE(O11:O15)</f>
        <v>3097.130893508424</v>
      </c>
      <c r="P16" s="15">
        <f>AVERAGE(P11:P15)</f>
        <v>1402.9273709127272</v>
      </c>
      <c r="Q16" s="16">
        <f>AVERAGE(Q11:Q15)</f>
        <v>1790.9522634762318</v>
      </c>
      <c r="R16" s="17">
        <f>AVERAGE(R11:R15)</f>
        <v>24.77704714806739</v>
      </c>
      <c r="S16" s="18">
        <f>AVERAGE(S11:S15)</f>
        <v>11.22341896730182</v>
      </c>
      <c r="T16" s="19">
        <f>AVERAGE(T11:T15)</f>
        <v>14.327618107809855</v>
      </c>
      <c r="U16" s="18"/>
      <c r="V16" s="8"/>
      <c r="W16" s="9"/>
    </row>
    <row r="17" spans="2:23" ht="12.75">
      <c r="B17" s="20" t="s">
        <v>7</v>
      </c>
      <c r="C17" s="21" t="s">
        <v>35</v>
      </c>
      <c r="D17" s="21"/>
      <c r="E17" s="21"/>
      <c r="F17" s="21"/>
      <c r="G17" s="76"/>
      <c r="H17" s="22">
        <v>0.8867993055555555</v>
      </c>
      <c r="I17" s="23">
        <v>0.8870378472222221</v>
      </c>
      <c r="J17" s="23">
        <v>0.8874368055555556</v>
      </c>
      <c r="K17" s="24">
        <v>0.8881142361111111</v>
      </c>
      <c r="L17" s="23">
        <f>+I17-H17</f>
        <v>0.00023854166666659182</v>
      </c>
      <c r="M17" s="23">
        <f>+J17-I17</f>
        <v>0.00039895833333347674</v>
      </c>
      <c r="N17" s="25">
        <f>+K17-J17</f>
        <v>0.0006774305555554694</v>
      </c>
      <c r="O17" s="26">
        <f t="shared" si="0"/>
        <v>849.5122628412772</v>
      </c>
      <c r="P17" s="27">
        <f t="shared" si="1"/>
        <v>532.5778938207137</v>
      </c>
      <c r="Q17" s="28">
        <f t="shared" si="2"/>
        <v>616.763312615488</v>
      </c>
      <c r="R17" s="29">
        <f>(+O17*8)/1000</f>
        <v>6.796098102730218</v>
      </c>
      <c r="S17" s="30">
        <f>(+P17*8)/1000</f>
        <v>4.26062315056571</v>
      </c>
      <c r="T17" s="31">
        <f>(+Q17*8)/1000</f>
        <v>4.934106500923904</v>
      </c>
      <c r="U17" s="30"/>
      <c r="V17" s="21"/>
      <c r="W17" s="76"/>
    </row>
    <row r="18" spans="2:23" ht="12.75">
      <c r="B18" s="92" t="s">
        <v>7</v>
      </c>
      <c r="C18" s="93" t="s">
        <v>36</v>
      </c>
      <c r="D18" s="93"/>
      <c r="E18" s="93"/>
      <c r="F18" s="93"/>
      <c r="G18" s="94"/>
      <c r="H18" s="95">
        <v>0.893946875</v>
      </c>
      <c r="I18" s="96">
        <v>0.8942777777777778</v>
      </c>
      <c r="J18" s="96">
        <v>0.8946636574074075</v>
      </c>
      <c r="K18" s="97">
        <v>0.8953822916666666</v>
      </c>
      <c r="L18" s="96">
        <f>+I18-H18</f>
        <v>0.0003309027777778084</v>
      </c>
      <c r="M18" s="96">
        <f>+J18-I18</f>
        <v>0.0003858796296296596</v>
      </c>
      <c r="N18" s="98">
        <f>+K18-J18</f>
        <v>0.00071863425925911</v>
      </c>
      <c r="O18" s="99">
        <f t="shared" si="0"/>
        <v>620.4109496451504</v>
      </c>
      <c r="P18" s="100">
        <f t="shared" si="1"/>
        <v>550.628674265147</v>
      </c>
      <c r="Q18" s="101">
        <f t="shared" si="2"/>
        <v>591.3338701884361</v>
      </c>
      <c r="R18" s="102">
        <f>(+O18*8)/1000</f>
        <v>4.963287597161203</v>
      </c>
      <c r="S18" s="103">
        <f>(+P18*8)/1000</f>
        <v>4.405029394121176</v>
      </c>
      <c r="T18" s="104">
        <f>(+Q18*8)/1000</f>
        <v>4.730670961507489</v>
      </c>
      <c r="U18" s="103"/>
      <c r="V18" s="93"/>
      <c r="W18" s="94"/>
    </row>
    <row r="19" spans="2:23" ht="12.75" hidden="1" outlineLevel="1">
      <c r="B19" s="7" t="s">
        <v>46</v>
      </c>
      <c r="C19" s="8" t="s">
        <v>9</v>
      </c>
      <c r="D19" s="75" t="s">
        <v>43</v>
      </c>
      <c r="E19" s="8">
        <v>1</v>
      </c>
      <c r="F19" s="8"/>
      <c r="G19" s="9"/>
      <c r="H19" s="10">
        <v>0.41883287037037037</v>
      </c>
      <c r="I19" s="11">
        <v>0.41918240740740736</v>
      </c>
      <c r="J19" s="11">
        <v>0.4195858796296296</v>
      </c>
      <c r="K19" s="12">
        <v>0.42030960648148147</v>
      </c>
      <c r="L19" s="11">
        <f>+I19-H19</f>
        <v>0.00034953703703699546</v>
      </c>
      <c r="M19" s="11">
        <f>+J19-I19</f>
        <v>0.0004034722222222564</v>
      </c>
      <c r="N19" s="13">
        <f>+K19-J19</f>
        <v>0.0007237268518518469</v>
      </c>
      <c r="O19" s="14">
        <f>+$C$3/(HOUR(L19)*3600+MINUTE(L19)*60+SECOND(L19)+VALUE(RIGHT(TEXT(L19,"hh:mm:ss.00"),2))/100)/1000</f>
        <v>607.8794701986756</v>
      </c>
      <c r="P19" s="15">
        <f>+$C$3/(HOUR(M19)*3600+MINUTE(M19)*60+SECOND(M19)+VALUE(RIGHT(TEXT(M19,"hh:mm:ss.00"),2))/100)/1000</f>
        <v>511.93418851087563</v>
      </c>
      <c r="Q19" s="16">
        <f>+$C$3*2/(HOUR(N19)*3600+MINUTE(N19)*60+SECOND(N19)+VALUE(RIGHT(TEXT(N19,"hh:mm:ss.00"),2))/100)/1000</f>
        <v>577.9304265701244</v>
      </c>
      <c r="R19" s="17">
        <f>(+O19*8)/1000</f>
        <v>4.863035761589405</v>
      </c>
      <c r="S19" s="18">
        <f>(+P19*8)/1000</f>
        <v>4.095473508087005</v>
      </c>
      <c r="T19" s="19">
        <f>(+Q19*8)/1000</f>
        <v>4.623443412560995</v>
      </c>
      <c r="U19" s="18">
        <v>5.2</v>
      </c>
      <c r="V19" s="8">
        <v>4.7</v>
      </c>
      <c r="W19" s="9">
        <v>2.7</v>
      </c>
    </row>
    <row r="20" spans="2:23" ht="12.75" hidden="1" outlineLevel="1">
      <c r="B20" s="7" t="s">
        <v>46</v>
      </c>
      <c r="C20" s="8" t="s">
        <v>44</v>
      </c>
      <c r="D20" s="75" t="s">
        <v>43</v>
      </c>
      <c r="E20" s="8">
        <v>1</v>
      </c>
      <c r="F20" s="8"/>
      <c r="G20" s="9"/>
      <c r="H20" s="10">
        <v>0.42055810185185183</v>
      </c>
      <c r="I20" s="11">
        <v>0.42090914351851855</v>
      </c>
      <c r="J20" s="11">
        <v>0.42135555555555554</v>
      </c>
      <c r="K20" s="12">
        <v>0.42208055555555557</v>
      </c>
      <c r="L20" s="11">
        <f>+I20-H20</f>
        <v>0.0003510416666667182</v>
      </c>
      <c r="M20" s="11">
        <f>+J20-I20</f>
        <v>0.0004464120370369917</v>
      </c>
      <c r="N20" s="13">
        <f>+K20-J20</f>
        <v>0.0007250000000000312</v>
      </c>
      <c r="O20" s="14">
        <f>+$C$3/(HOUR(L20)*3600+MINUTE(L20)*60+SECOND(L20)+VALUE(RIGHT(TEXT(L20,"hh:mm:ss.00"),2))/100)/1000</f>
        <v>605.2739861523245</v>
      </c>
      <c r="P20" s="15">
        <f>+$C$3/(HOUR(M20)*3600+MINUTE(M20)*60+SECOND(M20)+VALUE(RIGHT(TEXT(M20,"hh:mm:ss.00"),2))/100)/1000</f>
        <v>463.9363153904473</v>
      </c>
      <c r="Q20" s="16">
        <f>+$C$3*2/(HOUR(N20)*3600+MINUTE(N20)*60+SECOND(N20)+VALUE(RIGHT(TEXT(N20,"hh:mm:ss.00"),2))/100)/1000</f>
        <v>576.9314896291639</v>
      </c>
      <c r="R20" s="17">
        <f>(+O20*8)/1000</f>
        <v>4.842191889218596</v>
      </c>
      <c r="S20" s="18">
        <f>(+P20*8)/1000</f>
        <v>3.7114905231235786</v>
      </c>
      <c r="T20" s="19">
        <f>(+Q20*8)/1000</f>
        <v>4.615451917033312</v>
      </c>
      <c r="U20" s="18"/>
      <c r="V20" s="8"/>
      <c r="W20" s="9"/>
    </row>
    <row r="21" spans="2:23" ht="12.75" collapsed="1">
      <c r="B21" s="7" t="s">
        <v>46</v>
      </c>
      <c r="C21" s="8" t="s">
        <v>44</v>
      </c>
      <c r="D21" s="75" t="s">
        <v>43</v>
      </c>
      <c r="E21" s="8">
        <v>1</v>
      </c>
      <c r="F21" s="8"/>
      <c r="G21" s="9"/>
      <c r="H21" s="10"/>
      <c r="I21" s="11"/>
      <c r="J21" s="11"/>
      <c r="K21" s="12"/>
      <c r="L21" s="11">
        <f>AVERAGE(L19:L20)</f>
        <v>0.00035028935185185683</v>
      </c>
      <c r="M21" s="11">
        <f aca="true" t="shared" si="3" ref="M21:W21">AVERAGE(M19:M20)</f>
        <v>0.0004249421296296241</v>
      </c>
      <c r="N21" s="13">
        <f t="shared" si="3"/>
        <v>0.000724363425925939</v>
      </c>
      <c r="O21" s="14">
        <f t="shared" si="3"/>
        <v>606.5767281755</v>
      </c>
      <c r="P21" s="15">
        <f t="shared" si="3"/>
        <v>487.9352519506615</v>
      </c>
      <c r="Q21" s="16">
        <f t="shared" si="3"/>
        <v>577.4309580996442</v>
      </c>
      <c r="R21" s="17">
        <f t="shared" si="3"/>
        <v>4.852613825404001</v>
      </c>
      <c r="S21" s="18">
        <f t="shared" si="3"/>
        <v>3.9034820156052916</v>
      </c>
      <c r="T21" s="19">
        <f t="shared" si="3"/>
        <v>4.619447664797153</v>
      </c>
      <c r="U21" s="18">
        <f t="shared" si="3"/>
        <v>5.2</v>
      </c>
      <c r="V21" s="8">
        <f t="shared" si="3"/>
        <v>4.7</v>
      </c>
      <c r="W21" s="9">
        <f t="shared" si="3"/>
        <v>2.7</v>
      </c>
    </row>
    <row r="22" spans="2:23" ht="12.75" hidden="1" outlineLevel="1">
      <c r="B22" s="20" t="s">
        <v>46</v>
      </c>
      <c r="C22" s="21" t="s">
        <v>44</v>
      </c>
      <c r="D22" s="21">
        <v>64</v>
      </c>
      <c r="E22" s="21">
        <v>1</v>
      </c>
      <c r="F22" s="21"/>
      <c r="G22" s="76"/>
      <c r="H22" s="22">
        <v>0.4292215277777778</v>
      </c>
      <c r="I22" s="23">
        <v>0.42958842592592594</v>
      </c>
      <c r="J22" s="23">
        <v>0.43004502314814813</v>
      </c>
      <c r="K22" s="24">
        <v>0.43083784722222224</v>
      </c>
      <c r="L22" s="23">
        <f>+I22-H22</f>
        <v>0.0003668981481481648</v>
      </c>
      <c r="M22" s="23">
        <f>+J22-I22</f>
        <v>0.0004565972222221881</v>
      </c>
      <c r="N22" s="25">
        <f>+K22-J22</f>
        <v>0.0007928240740741055</v>
      </c>
      <c r="O22" s="26">
        <f>+$C$3/(HOUR(L22)*3600+MINUTE(L22)*60+SECOND(L22)+VALUE(RIGHT(TEXT(L22,"hh:mm:ss.00"),2))/100)/1000</f>
        <v>561.4055045871559</v>
      </c>
      <c r="P22" s="27">
        <f>+$C$3/(HOUR(M22)*3600+MINUTE(M22)*60+SECOND(M22)+VALUE(RIGHT(TEXT(M22,"hh:mm:ss.00"),2))/100)/1000</f>
        <v>465.3475285171102</v>
      </c>
      <c r="Q22" s="28">
        <f>+$C$3*2/(HOUR(N22)*3600+MINUTE(N22)*60+SECOND(N22)+VALUE(RIGHT(TEXT(N22,"hh:mm:ss.00"),2))/100)/1000</f>
        <v>528.286618705036</v>
      </c>
      <c r="R22" s="29">
        <f>(+O22*8)/1000</f>
        <v>4.491244036697247</v>
      </c>
      <c r="S22" s="30">
        <f>(+P22*8)/1000</f>
        <v>3.7227802281368816</v>
      </c>
      <c r="T22" s="31">
        <f>(+Q22*8)/1000</f>
        <v>4.226292949640287</v>
      </c>
      <c r="U22" s="30">
        <v>4.9</v>
      </c>
      <c r="V22" s="21">
        <v>4.2</v>
      </c>
      <c r="W22" s="76">
        <v>2.5</v>
      </c>
    </row>
    <row r="23" spans="2:23" ht="12.75" hidden="1" outlineLevel="1">
      <c r="B23" s="20" t="s">
        <v>46</v>
      </c>
      <c r="C23" s="21" t="s">
        <v>44</v>
      </c>
      <c r="D23" s="21">
        <v>64</v>
      </c>
      <c r="E23" s="21">
        <v>1</v>
      </c>
      <c r="F23" s="21"/>
      <c r="G23" s="76"/>
      <c r="H23" s="22">
        <v>0.4311320601851852</v>
      </c>
      <c r="I23" s="23">
        <v>0.43150034722222225</v>
      </c>
      <c r="J23" s="23">
        <v>0.43195509259259257</v>
      </c>
      <c r="K23" s="24">
        <v>0.432750462962963</v>
      </c>
      <c r="L23" s="23">
        <f>+I23-H23</f>
        <v>0.0003682870370370628</v>
      </c>
      <c r="M23" s="23">
        <f>+J23-I23</f>
        <v>0.00045474537037032414</v>
      </c>
      <c r="N23" s="25">
        <f>+K23-J23</f>
        <v>0.0007953703703704185</v>
      </c>
      <c r="O23" s="26">
        <f>+$C$3/(HOUR(L23)*3600+MINUTE(L23)*60+SECOND(L23)+VALUE(RIGHT(TEXT(L23,"hh:mm:ss.00"),2))/100)/1000</f>
        <v>559.3528336380256</v>
      </c>
      <c r="P23" s="27">
        <f>+$C$3/(HOUR(M23)*3600+MINUTE(M23)*60+SECOND(M23)+VALUE(RIGHT(TEXT(M23,"hh:mm:ss.00"),2))/100)/1000</f>
        <v>467.2425553575974</v>
      </c>
      <c r="Q23" s="28">
        <f>+$C$3*2/(HOUR(N23)*3600+MINUTE(N23)*60+SECOND(N23)+VALUE(RIGHT(TEXT(N23,"hh:mm:ss.00"),2))/100)/1000</f>
        <v>526.6196213425129</v>
      </c>
      <c r="R23" s="29">
        <f>(+O23*8)/1000</f>
        <v>4.474822669104205</v>
      </c>
      <c r="S23" s="30">
        <f>(+P23*8)/1000</f>
        <v>3.737940442860779</v>
      </c>
      <c r="T23" s="31">
        <f>(+Q23*8)/1000</f>
        <v>4.212956970740104</v>
      </c>
      <c r="U23" s="30"/>
      <c r="V23" s="21"/>
      <c r="W23" s="76"/>
    </row>
    <row r="24" spans="2:23" ht="12.75" collapsed="1">
      <c r="B24" s="20" t="s">
        <v>46</v>
      </c>
      <c r="C24" s="21" t="s">
        <v>44</v>
      </c>
      <c r="D24" s="21">
        <v>64</v>
      </c>
      <c r="E24" s="21">
        <v>1</v>
      </c>
      <c r="F24" s="21"/>
      <c r="G24" s="76"/>
      <c r="H24" s="22"/>
      <c r="I24" s="23"/>
      <c r="J24" s="23"/>
      <c r="K24" s="24"/>
      <c r="L24" s="23">
        <f aca="true" t="shared" si="4" ref="L24:W24">AVERAGE(L22:L23)</f>
        <v>0.0003675925925926138</v>
      </c>
      <c r="M24" s="23">
        <f t="shared" si="4"/>
        <v>0.00045567129629625613</v>
      </c>
      <c r="N24" s="25">
        <f t="shared" si="4"/>
        <v>0.000794097222222262</v>
      </c>
      <c r="O24" s="26">
        <f t="shared" si="4"/>
        <v>560.3791691125907</v>
      </c>
      <c r="P24" s="27">
        <f t="shared" si="4"/>
        <v>466.2950419373538</v>
      </c>
      <c r="Q24" s="28">
        <f t="shared" si="4"/>
        <v>527.4531200237744</v>
      </c>
      <c r="R24" s="29">
        <f t="shared" si="4"/>
        <v>4.483033352900726</v>
      </c>
      <c r="S24" s="30">
        <f t="shared" si="4"/>
        <v>3.7303603354988306</v>
      </c>
      <c r="T24" s="31">
        <f t="shared" si="4"/>
        <v>4.219624960190195</v>
      </c>
      <c r="U24" s="30">
        <f t="shared" si="4"/>
        <v>4.9</v>
      </c>
      <c r="V24" s="21">
        <f t="shared" si="4"/>
        <v>4.2</v>
      </c>
      <c r="W24" s="76">
        <f t="shared" si="4"/>
        <v>2.5</v>
      </c>
    </row>
    <row r="25" spans="2:23" ht="12.75" hidden="1" outlineLevel="1">
      <c r="B25" s="7" t="s">
        <v>46</v>
      </c>
      <c r="C25" s="8" t="s">
        <v>9</v>
      </c>
      <c r="D25" s="8">
        <v>256</v>
      </c>
      <c r="E25" s="8">
        <v>1</v>
      </c>
      <c r="F25" s="8"/>
      <c r="G25" s="9"/>
      <c r="H25" s="10">
        <v>0.7318921296296296</v>
      </c>
      <c r="I25" s="11">
        <v>0.7322534722222223</v>
      </c>
      <c r="J25" s="11">
        <v>0.7326918981481482</v>
      </c>
      <c r="K25" s="12">
        <v>0.7335122685185186</v>
      </c>
      <c r="L25" s="11">
        <f>+I25-H25</f>
        <v>0.00036134259259268386</v>
      </c>
      <c r="M25" s="11">
        <f>+J25-I25</f>
        <v>0.00043842592592591156</v>
      </c>
      <c r="N25" s="13">
        <f>+K25-J25</f>
        <v>0.0008203703703704157</v>
      </c>
      <c r="O25" s="14">
        <f t="shared" si="0"/>
        <v>588.0192184497118</v>
      </c>
      <c r="P25" s="15">
        <f t="shared" si="1"/>
        <v>472.16975308641975</v>
      </c>
      <c r="Q25" s="16">
        <f t="shared" si="2"/>
        <v>510.79465776293824</v>
      </c>
      <c r="R25" s="17">
        <f>(+O25*8)/1000</f>
        <v>4.704153747597695</v>
      </c>
      <c r="S25" s="18">
        <f>(+P25*8)/1000</f>
        <v>3.777358024691358</v>
      </c>
      <c r="T25" s="19">
        <f>(+Q25*8)/1000</f>
        <v>4.086357262103506</v>
      </c>
      <c r="U25" s="18"/>
      <c r="V25" s="8"/>
      <c r="W25" s="9"/>
    </row>
    <row r="26" spans="2:23" ht="12.75" hidden="1" outlineLevel="1">
      <c r="B26" s="7" t="s">
        <v>46</v>
      </c>
      <c r="C26" s="8" t="s">
        <v>9</v>
      </c>
      <c r="D26" s="8">
        <v>256</v>
      </c>
      <c r="E26" s="8">
        <v>1</v>
      </c>
      <c r="F26" s="8"/>
      <c r="G26" s="9"/>
      <c r="H26" s="10">
        <v>0.7536864583333333</v>
      </c>
      <c r="I26" s="11">
        <v>0.754042361111111</v>
      </c>
      <c r="J26" s="11">
        <v>0.754483449074074</v>
      </c>
      <c r="K26" s="12">
        <v>0.7552678240740741</v>
      </c>
      <c r="L26" s="11">
        <f>+I26-H26</f>
        <v>0.00035590277777775015</v>
      </c>
      <c r="M26" s="11">
        <f>+J26-I26</f>
        <v>0.0004410879629630493</v>
      </c>
      <c r="N26" s="13">
        <f>+K26-J26</f>
        <v>0.0007843750000000593</v>
      </c>
      <c r="O26" s="14">
        <f t="shared" si="0"/>
        <v>578.2034645669291</v>
      </c>
      <c r="P26" s="15">
        <f t="shared" si="1"/>
        <v>481.7097874573603</v>
      </c>
      <c r="Q26" s="16">
        <f t="shared" si="2"/>
        <v>533.8944307110659</v>
      </c>
      <c r="R26" s="17">
        <f>(+O26*8)/1000</f>
        <v>4.625627716535433</v>
      </c>
      <c r="S26" s="18">
        <f>(+P26*8)/1000</f>
        <v>3.853678299658882</v>
      </c>
      <c r="T26" s="19">
        <f>(+Q26*8)/1000</f>
        <v>4.271155445688527</v>
      </c>
      <c r="U26" s="18"/>
      <c r="V26" s="8"/>
      <c r="W26" s="9"/>
    </row>
    <row r="27" spans="2:23" ht="12.75" hidden="1" outlineLevel="1">
      <c r="B27" s="7" t="s">
        <v>46</v>
      </c>
      <c r="C27" s="8" t="s">
        <v>9</v>
      </c>
      <c r="D27" s="8">
        <v>256</v>
      </c>
      <c r="E27" s="8">
        <v>1</v>
      </c>
      <c r="F27" s="35">
        <v>1</v>
      </c>
      <c r="G27" s="36">
        <v>0.75</v>
      </c>
      <c r="H27" s="10">
        <v>0.931934375</v>
      </c>
      <c r="I27" s="11">
        <v>0.9323084490740742</v>
      </c>
      <c r="J27" s="11">
        <v>0.9327540509259259</v>
      </c>
      <c r="K27" s="12">
        <v>0.933510763888889</v>
      </c>
      <c r="L27" s="11">
        <f>+I27-H27</f>
        <v>0.00037407407407419324</v>
      </c>
      <c r="M27" s="11">
        <f>+J27-I27</f>
        <v>0.00044560185185171797</v>
      </c>
      <c r="N27" s="13">
        <f>+K27-J27</f>
        <v>0.0007567129629630909</v>
      </c>
      <c r="O27" s="14">
        <f t="shared" si="0"/>
        <v>568.0061881188119</v>
      </c>
      <c r="P27" s="15">
        <f t="shared" si="1"/>
        <v>476.83012987012984</v>
      </c>
      <c r="Q27" s="16">
        <f t="shared" si="2"/>
        <v>561.5772407464057</v>
      </c>
      <c r="R27" s="17">
        <f>(+O27*8)/1000</f>
        <v>4.544049504950495</v>
      </c>
      <c r="S27" s="18">
        <f>(+P27*8)/1000</f>
        <v>3.814641038961039</v>
      </c>
      <c r="T27" s="19">
        <f>(+Q27*8)/1000</f>
        <v>4.4926179259712455</v>
      </c>
      <c r="U27" s="18">
        <v>5</v>
      </c>
      <c r="V27" s="18">
        <v>4.4</v>
      </c>
      <c r="W27" s="37">
        <v>2.7</v>
      </c>
    </row>
    <row r="28" spans="2:23" ht="12.75" hidden="1" outlineLevel="1">
      <c r="B28" s="7" t="s">
        <v>46</v>
      </c>
      <c r="C28" s="8" t="s">
        <v>9</v>
      </c>
      <c r="D28" s="8">
        <v>256</v>
      </c>
      <c r="E28" s="8">
        <v>1</v>
      </c>
      <c r="F28" s="35">
        <v>1</v>
      </c>
      <c r="G28" s="36">
        <v>0.88</v>
      </c>
      <c r="H28" s="143">
        <v>0.4141388888888889</v>
      </c>
      <c r="I28" s="143">
        <v>0.41452962962962964</v>
      </c>
      <c r="J28" s="143">
        <v>0.41496597222222226</v>
      </c>
      <c r="K28" s="12">
        <v>0.4157609953703704</v>
      </c>
      <c r="L28" s="11">
        <f>+I28-H28</f>
        <v>0.00039074074074074705</v>
      </c>
      <c r="M28" s="11">
        <f>+J28-I28</f>
        <v>0.0004363425925926201</v>
      </c>
      <c r="N28" s="13">
        <f>+K28-J28</f>
        <v>0.0007950231481481662</v>
      </c>
      <c r="O28" s="14">
        <f>+$C$3/(HOUR(L28)*3600+MINUTE(L28)*60+SECOND(L28)+VALUE(RIGHT(TEXT(L28,"hh:mm:ss.00"),2))/100)/1000</f>
        <v>528.1346375143844</v>
      </c>
      <c r="P28" s="15">
        <f>+$C$3/(HOUR(M28)*3600+MINUTE(M28)*60+SECOND(M28)+VALUE(RIGHT(TEXT(M28,"hh:mm:ss.00"),2))/100)/1000</f>
        <v>474.36589147286816</v>
      </c>
      <c r="Q28" s="16">
        <f>+$C$3*2/(HOUR(N28)*3600+MINUTE(N28)*60+SECOND(N28)+VALUE(RIGHT(TEXT(N28,"hh:mm:ss.00"),2))/100)/1000</f>
        <v>526.8463194145502</v>
      </c>
      <c r="R28" s="17">
        <f>(+O28*8)/1000</f>
        <v>4.225077100115075</v>
      </c>
      <c r="S28" s="18">
        <f>(+P28*8)/1000</f>
        <v>3.7949271317829454</v>
      </c>
      <c r="T28" s="19">
        <f>(+Q28*8)/1000</f>
        <v>4.214770555316401</v>
      </c>
      <c r="U28" s="18"/>
      <c r="V28" s="144"/>
      <c r="W28" s="145"/>
    </row>
    <row r="29" spans="2:23" ht="12.75" collapsed="1">
      <c r="B29" s="7" t="s">
        <v>46</v>
      </c>
      <c r="C29" s="8" t="s">
        <v>9</v>
      </c>
      <c r="D29" s="8">
        <v>256</v>
      </c>
      <c r="E29" s="8">
        <v>1</v>
      </c>
      <c r="F29" s="35">
        <f>AVERAGE(F25:F28)</f>
        <v>1</v>
      </c>
      <c r="G29" s="36">
        <f>AVERAGE(G25:G28)</f>
        <v>0.815</v>
      </c>
      <c r="H29" s="10"/>
      <c r="I29" s="11"/>
      <c r="J29" s="11"/>
      <c r="K29" s="12"/>
      <c r="L29" s="11">
        <f>AVERAGE(L25:L28)</f>
        <v>0.0003705150462963436</v>
      </c>
      <c r="M29" s="11">
        <f aca="true" t="shared" si="5" ref="M29:W29">AVERAGE(M25:M28)</f>
        <v>0.00044036458333332473</v>
      </c>
      <c r="N29" s="13">
        <f t="shared" si="5"/>
        <v>0.000789120370370433</v>
      </c>
      <c r="O29" s="14">
        <f t="shared" si="5"/>
        <v>565.5908771624593</v>
      </c>
      <c r="P29" s="15">
        <f t="shared" si="5"/>
        <v>476.2688904716945</v>
      </c>
      <c r="Q29" s="16">
        <f t="shared" si="5"/>
        <v>533.27816215874</v>
      </c>
      <c r="R29" s="17">
        <f t="shared" si="5"/>
        <v>4.524727017299674</v>
      </c>
      <c r="S29" s="18">
        <f t="shared" si="5"/>
        <v>3.810151123773556</v>
      </c>
      <c r="T29" s="19">
        <f t="shared" si="5"/>
        <v>4.26622529726992</v>
      </c>
      <c r="U29" s="18">
        <f t="shared" si="5"/>
        <v>5</v>
      </c>
      <c r="V29" s="144">
        <f t="shared" si="5"/>
        <v>4.4</v>
      </c>
      <c r="W29" s="145">
        <f t="shared" si="5"/>
        <v>2.7</v>
      </c>
    </row>
    <row r="30" spans="2:23" ht="12.75">
      <c r="B30" s="20" t="s">
        <v>46</v>
      </c>
      <c r="C30" s="21" t="s">
        <v>10</v>
      </c>
      <c r="D30" s="21">
        <v>256</v>
      </c>
      <c r="E30" s="21">
        <v>1</v>
      </c>
      <c r="F30" s="32">
        <v>1</v>
      </c>
      <c r="G30" s="33">
        <v>0.75</v>
      </c>
      <c r="H30" s="22">
        <v>0.9087282407407408</v>
      </c>
      <c r="I30" s="23">
        <v>0.9091653935185185</v>
      </c>
      <c r="J30" s="23">
        <v>0.9096233796296297</v>
      </c>
      <c r="K30" s="24">
        <v>0.9104736111111111</v>
      </c>
      <c r="L30" s="23">
        <f>+I30-H30</f>
        <v>0.00043715277777778283</v>
      </c>
      <c r="M30" s="23">
        <f>+J30-I30</f>
        <v>0.0004579861111111416</v>
      </c>
      <c r="N30" s="25">
        <f>+K30-J30</f>
        <v>0.0008502314814814449</v>
      </c>
      <c r="O30" s="26">
        <f t="shared" si="0"/>
        <v>473.5094144957441</v>
      </c>
      <c r="P30" s="27">
        <f t="shared" si="1"/>
        <v>452.50086270643334</v>
      </c>
      <c r="Q30" s="28">
        <f t="shared" si="2"/>
        <v>499.80833106452496</v>
      </c>
      <c r="R30" s="29">
        <f>(+O30*8)/1000</f>
        <v>3.788075315965953</v>
      </c>
      <c r="S30" s="30">
        <f>(+P30*8)/1000</f>
        <v>3.620006901651467</v>
      </c>
      <c r="T30" s="31">
        <f>(+Q30*8)/1000</f>
        <v>3.9984666485162</v>
      </c>
      <c r="U30" s="30">
        <v>4.4</v>
      </c>
      <c r="V30" s="30">
        <v>4.1</v>
      </c>
      <c r="W30" s="34">
        <v>2.4</v>
      </c>
    </row>
    <row r="31" spans="2:23" ht="12.75" hidden="1" outlineLevel="1">
      <c r="B31" s="7" t="s">
        <v>46</v>
      </c>
      <c r="C31" s="8" t="s">
        <v>11</v>
      </c>
      <c r="D31" s="8">
        <v>256</v>
      </c>
      <c r="E31" s="8">
        <v>1</v>
      </c>
      <c r="F31" s="35">
        <v>1</v>
      </c>
      <c r="G31" s="36">
        <v>0.75</v>
      </c>
      <c r="H31" s="10">
        <v>0.9274468749999999</v>
      </c>
      <c r="I31" s="11">
        <v>0.9279186342592592</v>
      </c>
      <c r="J31" s="11">
        <v>0.9284457175925925</v>
      </c>
      <c r="K31" s="12">
        <v>0.9294211805555556</v>
      </c>
      <c r="L31" s="11">
        <f>+I31-H31</f>
        <v>0.00047175925925935225</v>
      </c>
      <c r="M31" s="11">
        <f>+J31-I31</f>
        <v>0.0005270833333332892</v>
      </c>
      <c r="N31" s="13">
        <f>+K31-J31</f>
        <v>0.0009754629629630251</v>
      </c>
      <c r="O31" s="14">
        <f t="shared" si="0"/>
        <v>439.60632183908046</v>
      </c>
      <c r="P31" s="15">
        <f t="shared" si="1"/>
        <v>394.4555221314998</v>
      </c>
      <c r="Q31" s="16">
        <f t="shared" si="2"/>
        <v>435.64214523018506</v>
      </c>
      <c r="R31" s="17">
        <f>(+O31*8)/1000</f>
        <v>3.5168505747126435</v>
      </c>
      <c r="S31" s="18">
        <f>(+P31*8)/1000</f>
        <v>3.155644177051998</v>
      </c>
      <c r="T31" s="19">
        <f>(+Q31*8)/1000</f>
        <v>3.4851371618414806</v>
      </c>
      <c r="U31" s="18">
        <v>3.7</v>
      </c>
      <c r="V31" s="18">
        <v>3.5</v>
      </c>
      <c r="W31" s="37">
        <v>2.1</v>
      </c>
    </row>
    <row r="32" spans="2:23" ht="12.75" hidden="1" outlineLevel="1">
      <c r="B32" s="7" t="s">
        <v>46</v>
      </c>
      <c r="C32" s="8" t="s">
        <v>11</v>
      </c>
      <c r="D32" s="8">
        <v>256</v>
      </c>
      <c r="E32" s="8">
        <v>1</v>
      </c>
      <c r="F32" s="35">
        <v>1</v>
      </c>
      <c r="G32" s="36">
        <v>0.75</v>
      </c>
      <c r="H32" s="10">
        <v>0.9481635416666667</v>
      </c>
      <c r="I32" s="11">
        <v>0.9486627314814814</v>
      </c>
      <c r="J32" s="11">
        <v>0.9492055555555555</v>
      </c>
      <c r="K32" s="12">
        <v>0.9502283564814814</v>
      </c>
      <c r="L32" s="11">
        <f>+I32-H32</f>
        <v>0.0004991898148146712</v>
      </c>
      <c r="M32" s="11">
        <f>+J32-I32</f>
        <v>0.000542824074074133</v>
      </c>
      <c r="N32" s="13">
        <f>+K32-J32</f>
        <v>0.001022800925925882</v>
      </c>
      <c r="O32" s="14">
        <f t="shared" si="0"/>
        <v>425.6424762346394</v>
      </c>
      <c r="P32" s="15">
        <f t="shared" si="1"/>
        <v>383.25594989561586</v>
      </c>
      <c r="Q32" s="16">
        <f t="shared" si="2"/>
        <v>415.47946135566366</v>
      </c>
      <c r="R32" s="17">
        <f>(+O32*8)/1000</f>
        <v>3.4051398098771153</v>
      </c>
      <c r="S32" s="18">
        <f>(+P32*8)/1000</f>
        <v>3.0660475991649268</v>
      </c>
      <c r="T32" s="19">
        <f>(+Q32*8)/1000</f>
        <v>3.3238356908453093</v>
      </c>
      <c r="U32" s="18"/>
      <c r="V32" s="8"/>
      <c r="W32" s="9"/>
    </row>
    <row r="33" spans="2:23" ht="12.75" collapsed="1">
      <c r="B33" s="77" t="s">
        <v>46</v>
      </c>
      <c r="C33" s="78" t="s">
        <v>11</v>
      </c>
      <c r="D33" s="78">
        <v>256</v>
      </c>
      <c r="E33" s="78">
        <v>1</v>
      </c>
      <c r="F33" s="79">
        <f>AVERAGE(F31:F32)</f>
        <v>1</v>
      </c>
      <c r="G33" s="80">
        <f>AVERAGE(G31:G32)</f>
        <v>0.75</v>
      </c>
      <c r="H33" s="81"/>
      <c r="I33" s="82"/>
      <c r="J33" s="82"/>
      <c r="K33" s="83"/>
      <c r="L33" s="82">
        <f>AVERAGE(L31:L32)</f>
        <v>0.0004854745370370117</v>
      </c>
      <c r="M33" s="82">
        <f>AVERAGE(M31:M32)</f>
        <v>0.0005349537037037111</v>
      </c>
      <c r="N33" s="84">
        <f>AVERAGE(N31:N32)</f>
        <v>0.0009991319444444535</v>
      </c>
      <c r="O33" s="85">
        <f>AVERAGE(O31:O32)</f>
        <v>432.6243990368599</v>
      </c>
      <c r="P33" s="86">
        <f>AVERAGE(P31:P32)</f>
        <v>388.8557360135578</v>
      </c>
      <c r="Q33" s="87">
        <f>AVERAGE(Q31:Q32)</f>
        <v>425.56080329292433</v>
      </c>
      <c r="R33" s="88">
        <f>AVERAGE(R31:R32)</f>
        <v>3.460995192294879</v>
      </c>
      <c r="S33" s="89">
        <f>AVERAGE(S31:S32)</f>
        <v>3.1108458881084626</v>
      </c>
      <c r="T33" s="90">
        <f>AVERAGE(T31:T32)</f>
        <v>3.4044864263433947</v>
      </c>
      <c r="U33" s="89">
        <f>AVERAGE(U31:U32)</f>
        <v>3.7</v>
      </c>
      <c r="V33" s="78">
        <f>AVERAGE(V31:V32)</f>
        <v>3.5</v>
      </c>
      <c r="W33" s="91">
        <f>AVERAGE(W31:W32)</f>
        <v>2.1</v>
      </c>
    </row>
    <row r="34" spans="2:23" ht="12.75">
      <c r="B34" s="92" t="s">
        <v>47</v>
      </c>
      <c r="C34" s="93" t="s">
        <v>9</v>
      </c>
      <c r="D34" s="93">
        <v>256</v>
      </c>
      <c r="E34" s="93">
        <v>1</v>
      </c>
      <c r="F34" s="146"/>
      <c r="G34" s="147"/>
      <c r="H34" s="95">
        <v>0.9208828703703703</v>
      </c>
      <c r="I34" s="96">
        <v>0.9215609953703704</v>
      </c>
      <c r="J34" s="96">
        <v>0.9226663194444445</v>
      </c>
      <c r="K34" s="97">
        <v>0.9251366898148148</v>
      </c>
      <c r="L34" s="96">
        <f>+I34-H34</f>
        <v>0.0006781250000000849</v>
      </c>
      <c r="M34" s="96">
        <f>+J34-I34</f>
        <v>0.0011053240740741543</v>
      </c>
      <c r="N34" s="98">
        <f>+K34-J34</f>
        <v>0.002470370370370234</v>
      </c>
      <c r="O34" s="99">
        <f>+$C$3/(HOUR(L34)*3600+MINUTE(L34)*60+SECOND(L34)+VALUE(RIGHT(TEXT(L34,"hh:mm:ss.00"),2))/100)/1000</f>
        <v>308.0711528779996</v>
      </c>
      <c r="P34" s="100">
        <f>+$C$3/(HOUR(M34)*3600+MINUTE(M34)*60+SECOND(M34)+VALUE(RIGHT(TEXT(M34,"hh:mm:ss.00"),2))/100)/1000</f>
        <v>190.2379274611399</v>
      </c>
      <c r="Q34" s="101">
        <f>+$C$3*2/(HOUR(N34)*3600+MINUTE(N34)*60+SECOND(N34)+VALUE(RIGHT(TEXT(N34,"hh:mm:ss.00"),2))/100)/1000</f>
        <v>172.01986506746627</v>
      </c>
      <c r="R34" s="102">
        <f>(+O34*8)/1000</f>
        <v>2.464569223023997</v>
      </c>
      <c r="S34" s="103">
        <f>(+P34*8)/1000</f>
        <v>1.521903419689119</v>
      </c>
      <c r="T34" s="104">
        <f>(+Q34*8)/1000</f>
        <v>1.3761589205397302</v>
      </c>
      <c r="U34" s="103">
        <v>2.8</v>
      </c>
      <c r="V34" s="93">
        <v>2.8</v>
      </c>
      <c r="W34" s="94">
        <v>1.5</v>
      </c>
    </row>
    <row r="35" spans="2:23" ht="12.75">
      <c r="B35" s="7" t="s">
        <v>48</v>
      </c>
      <c r="C35" s="8" t="s">
        <v>9</v>
      </c>
      <c r="D35" s="75" t="s">
        <v>43</v>
      </c>
      <c r="E35" s="8">
        <v>1</v>
      </c>
      <c r="F35" s="35"/>
      <c r="G35" s="36"/>
      <c r="H35" s="10">
        <v>0.9334028935185185</v>
      </c>
      <c r="I35" s="11">
        <v>0.9337229166666666</v>
      </c>
      <c r="J35" s="11">
        <v>0.9340597222222223</v>
      </c>
      <c r="K35" s="12">
        <v>0.9346915509259258</v>
      </c>
      <c r="L35" s="11">
        <f>+I35-H35</f>
        <v>0.000320023148148163</v>
      </c>
      <c r="M35" s="11">
        <f>+J35-I35</f>
        <v>0.0003368055555557081</v>
      </c>
      <c r="N35" s="13">
        <f>+K35-J35</f>
        <v>0.0006318287037034853</v>
      </c>
      <c r="O35" s="14">
        <f>+$C$3/(HOUR(L35)*3600+MINUTE(L35)*60+SECOND(L35)+VALUE(RIGHT(TEXT(L35,"hh:mm:ss.00"),2))/100)/1000</f>
        <v>640.7664921465969</v>
      </c>
      <c r="P35" s="15">
        <f>+$C$3/(HOUR(M35)*3600+MINUTE(M35)*60+SECOND(M35)+VALUE(RIGHT(TEXT(M35,"hh:mm:ss.00"),2))/100)/1000</f>
        <v>630.8577319587629</v>
      </c>
      <c r="Q35" s="16">
        <f>+$C$3*2/(HOUR(N35)*3600+MINUTE(N35)*60+SECOND(N35)+VALUE(RIGHT(TEXT(N35,"hh:mm:ss.00"),2))/100)/1000</f>
        <v>660.4770642201834</v>
      </c>
      <c r="R35" s="17">
        <f>(+O35*8)/1000</f>
        <v>5.126131937172775</v>
      </c>
      <c r="S35" s="18">
        <f>(+P35*8)/1000</f>
        <v>5.0468618556701035</v>
      </c>
      <c r="T35" s="19">
        <f>(+Q35*8)/1000</f>
        <v>5.283816513761467</v>
      </c>
      <c r="U35" s="18">
        <v>5.6</v>
      </c>
      <c r="V35" s="8">
        <v>5.6</v>
      </c>
      <c r="W35" s="9">
        <v>3.1</v>
      </c>
    </row>
    <row r="36" spans="2:23" ht="12.75" hidden="1" outlineLevel="1">
      <c r="B36" s="20" t="s">
        <v>48</v>
      </c>
      <c r="C36" s="21" t="s">
        <v>9</v>
      </c>
      <c r="D36" s="21">
        <v>256</v>
      </c>
      <c r="E36" s="21">
        <v>1</v>
      </c>
      <c r="F36" s="32"/>
      <c r="G36" s="33"/>
      <c r="H36" s="22">
        <v>0.9361561342592593</v>
      </c>
      <c r="I36" s="23">
        <v>0.9365731481481482</v>
      </c>
      <c r="J36" s="23">
        <v>0.9369780092592593</v>
      </c>
      <c r="K36" s="24">
        <v>0.9377590277777778</v>
      </c>
      <c r="L36" s="23">
        <f>+I36-H36</f>
        <v>0.00041701388888892854</v>
      </c>
      <c r="M36" s="23">
        <f>+J36-I36</f>
        <v>0.0004048611111111544</v>
      </c>
      <c r="N36" s="25">
        <f>+K36-J36</f>
        <v>0.0007810185185184171</v>
      </c>
      <c r="O36" s="26">
        <f>+$C$3/(HOUR(L36)*3600+MINUTE(L36)*60+SECOND(L36)+VALUE(RIGHT(TEXT(L36,"hh:mm:ss.00"),2))/100)/1000</f>
        <v>509.51873438801</v>
      </c>
      <c r="P36" s="27">
        <f>+$C$3/(HOUR(M36)*3600+MINUTE(M36)*60+SECOND(M36)+VALUE(RIGHT(TEXT(M36,"hh:mm:ss.00"),2))/100)/1000</f>
        <v>510.2267926625904</v>
      </c>
      <c r="Q36" s="28">
        <f>+$C$3*2/(HOUR(N36)*3600+MINUTE(N36)*60+SECOND(N36)+VALUE(RIGHT(TEXT(N36,"hh:mm:ss.00"),2))/100)/1000</f>
        <v>544.1007705986958</v>
      </c>
      <c r="R36" s="29">
        <f>(+O36*8)/1000</f>
        <v>4.07614987510408</v>
      </c>
      <c r="S36" s="30">
        <f>(+P36*8)/1000</f>
        <v>4.081814341300723</v>
      </c>
      <c r="T36" s="31">
        <f>(+Q36*8)/1000</f>
        <v>4.352806164789566</v>
      </c>
      <c r="U36" s="30">
        <v>4.4</v>
      </c>
      <c r="V36" s="21">
        <v>4.6</v>
      </c>
      <c r="W36" s="76">
        <v>2.4</v>
      </c>
    </row>
    <row r="37" spans="2:23" ht="12.75" hidden="1" outlineLevel="1">
      <c r="B37" s="20" t="s">
        <v>48</v>
      </c>
      <c r="C37" s="21" t="s">
        <v>9</v>
      </c>
      <c r="D37" s="21">
        <v>256</v>
      </c>
      <c r="E37" s="21">
        <v>1</v>
      </c>
      <c r="F37" s="32"/>
      <c r="G37" s="33"/>
      <c r="H37" s="22">
        <v>0.9402008101851852</v>
      </c>
      <c r="I37" s="23">
        <v>0.9405981481481481</v>
      </c>
      <c r="J37" s="23">
        <v>0.9410331018518518</v>
      </c>
      <c r="K37" s="24">
        <v>0.9418190972222221</v>
      </c>
      <c r="L37" s="23">
        <f>+I37-H37</f>
        <v>0.0003973379629629292</v>
      </c>
      <c r="M37" s="23">
        <f>+J37-I37</f>
        <v>0.0004349537037037221</v>
      </c>
      <c r="N37" s="25">
        <f>+K37-J37</f>
        <v>0.0007859953703702738</v>
      </c>
      <c r="O37" s="26">
        <f>+$C$3/(HOUR(L37)*3600+MINUTE(L37)*60+SECOND(L37)+VALUE(RIGHT(TEXT(L37,"hh:mm:ss.00"),2))/100)/1000</f>
        <v>534.7497815321876</v>
      </c>
      <c r="P37" s="27">
        <f>+$C$3/(HOUR(M37)*3600+MINUTE(M37)*60+SECOND(M37)+VALUE(RIGHT(TEXT(M37,"hh:mm:ss.00"),2))/100)/1000</f>
        <v>475.8413685847589</v>
      </c>
      <c r="Q37" s="28">
        <f>+$C$3*2/(HOUR(N37)*3600+MINUTE(N37)*60+SECOND(N37)+VALUE(RIGHT(TEXT(N37,"hh:mm:ss.00"),2))/100)/1000</f>
        <v>532.8097518502394</v>
      </c>
      <c r="R37" s="29">
        <f>(+O37*8)/1000</f>
        <v>4.277998252257501</v>
      </c>
      <c r="S37" s="30">
        <f>(+P37*8)/1000</f>
        <v>3.8067309486780716</v>
      </c>
      <c r="T37" s="31">
        <f>(+Q37*8)/1000</f>
        <v>4.262478014801915</v>
      </c>
      <c r="U37" s="30"/>
      <c r="V37" s="21"/>
      <c r="W37" s="76"/>
    </row>
    <row r="38" spans="2:23" ht="12.75" collapsed="1">
      <c r="B38" s="92" t="s">
        <v>48</v>
      </c>
      <c r="C38" s="93" t="s">
        <v>9</v>
      </c>
      <c r="D38" s="93">
        <v>256</v>
      </c>
      <c r="E38" s="93">
        <v>1</v>
      </c>
      <c r="F38" s="146"/>
      <c r="G38" s="147"/>
      <c r="H38" s="95"/>
      <c r="I38" s="96"/>
      <c r="J38" s="96"/>
      <c r="K38" s="97"/>
      <c r="L38" s="96">
        <f>AVERAGE(L36:L37)</f>
        <v>0.0004071759259259289</v>
      </c>
      <c r="M38" s="96">
        <f>AVERAGE(M36:M37)</f>
        <v>0.00041990740740743826</v>
      </c>
      <c r="N38" s="98">
        <f>AVERAGE(N36:N37)</f>
        <v>0.0007835069444443454</v>
      </c>
      <c r="O38" s="99">
        <f>AVERAGE(O36:O37)</f>
        <v>522.1342579600988</v>
      </c>
      <c r="P38" s="100">
        <f>AVERAGE(P36:P37)</f>
        <v>493.03408062367464</v>
      </c>
      <c r="Q38" s="101">
        <f>AVERAGE(Q36:Q37)</f>
        <v>538.4552612244677</v>
      </c>
      <c r="R38" s="102">
        <f>AVERAGE(R36:R37)</f>
        <v>4.177074063680791</v>
      </c>
      <c r="S38" s="103">
        <f>AVERAGE(S36:S37)</f>
        <v>3.9442726449893977</v>
      </c>
      <c r="T38" s="104">
        <f>AVERAGE(T36:T37)</f>
        <v>4.30764208979574</v>
      </c>
      <c r="U38" s="103">
        <f>AVERAGE(U36:U37)</f>
        <v>4.4</v>
      </c>
      <c r="V38" s="93">
        <f>AVERAGE(V36:V37)</f>
        <v>4.6</v>
      </c>
      <c r="W38" s="94">
        <f>AVERAGE(W36:W37)</f>
        <v>2.4</v>
      </c>
    </row>
    <row r="39" spans="2:24" ht="12.75">
      <c r="B39" s="7" t="s">
        <v>46</v>
      </c>
      <c r="C39" s="8" t="s">
        <v>9</v>
      </c>
      <c r="D39" s="8">
        <v>256</v>
      </c>
      <c r="E39" s="8">
        <v>7</v>
      </c>
      <c r="F39" s="35">
        <v>1</v>
      </c>
      <c r="G39" s="36">
        <v>0.8</v>
      </c>
      <c r="H39" s="10">
        <v>0.9372873842592592</v>
      </c>
      <c r="I39" s="11">
        <v>0.9376336805555555</v>
      </c>
      <c r="J39" s="11">
        <v>0.938059837962963</v>
      </c>
      <c r="K39" s="12">
        <v>0.9388047453703704</v>
      </c>
      <c r="L39" s="11">
        <f>+I39-H39</f>
        <v>0.0003462962962963445</v>
      </c>
      <c r="M39" s="11">
        <f>+J39-I39</f>
        <v>0.0004261574074074792</v>
      </c>
      <c r="N39" s="13">
        <f>+K39-J39</f>
        <v>0.0007449074074074025</v>
      </c>
      <c r="O39" s="14">
        <f t="shared" si="0"/>
        <v>593.7244501940492</v>
      </c>
      <c r="P39" s="15">
        <f t="shared" si="1"/>
        <v>485.40349021681646</v>
      </c>
      <c r="Q39" s="16">
        <f t="shared" si="2"/>
        <v>570.4773151025482</v>
      </c>
      <c r="R39" s="17">
        <f>(+O39*8)/1000</f>
        <v>4.749795601552393</v>
      </c>
      <c r="S39" s="18">
        <f>(+P39*8)/1000</f>
        <v>3.8832279217345316</v>
      </c>
      <c r="T39" s="19">
        <f>(+Q39*8)/1000</f>
        <v>4.563818520820385</v>
      </c>
      <c r="U39" s="18">
        <v>5.2</v>
      </c>
      <c r="V39" s="18">
        <v>4.5</v>
      </c>
      <c r="W39" s="37">
        <v>2.7</v>
      </c>
      <c r="X39" t="s">
        <v>34</v>
      </c>
    </row>
    <row r="40" spans="2:24" ht="12.75" hidden="1">
      <c r="B40" s="59" t="s">
        <v>46</v>
      </c>
      <c r="C40" s="60" t="s">
        <v>9</v>
      </c>
      <c r="D40" s="60">
        <v>256</v>
      </c>
      <c r="E40" s="60">
        <v>14</v>
      </c>
      <c r="F40" s="61">
        <v>0.88</v>
      </c>
      <c r="G40" s="62">
        <v>0.63</v>
      </c>
      <c r="H40" s="63">
        <v>0.9446550925925926</v>
      </c>
      <c r="I40" s="64">
        <v>0.9483679398148147</v>
      </c>
      <c r="J40" s="64">
        <v>0.9497440972222222</v>
      </c>
      <c r="K40" s="65">
        <v>0.9528627314814814</v>
      </c>
      <c r="L40" s="64">
        <f>+I40-H40</f>
        <v>0.003712847222222093</v>
      </c>
      <c r="M40" s="64">
        <f>+J40-I40</f>
        <v>0.0013761574074074856</v>
      </c>
      <c r="N40" s="66">
        <f>+K40-J40</f>
        <v>0.0031186342592591787</v>
      </c>
      <c r="O40" s="67">
        <f t="shared" si="0"/>
        <v>57.04950433512539</v>
      </c>
      <c r="P40" s="68">
        <f t="shared" si="1"/>
        <v>153.11059216013345</v>
      </c>
      <c r="Q40" s="69">
        <f t="shared" si="2"/>
        <v>136.26246056782335</v>
      </c>
      <c r="R40" s="70">
        <f>(+O40*8)/1000</f>
        <v>0.45639603468100315</v>
      </c>
      <c r="S40" s="71">
        <f>(+P40*8)/1000</f>
        <v>1.2248847372810676</v>
      </c>
      <c r="T40" s="72">
        <f>(+Q40*8)/1000</f>
        <v>1.0900996845425868</v>
      </c>
      <c r="U40" s="71">
        <v>1</v>
      </c>
      <c r="V40" s="71">
        <v>2</v>
      </c>
      <c r="W40" s="73">
        <v>1.5</v>
      </c>
      <c r="X40" t="s">
        <v>33</v>
      </c>
    </row>
    <row r="41" spans="2:24" ht="12.75" hidden="1">
      <c r="B41" s="59" t="s">
        <v>46</v>
      </c>
      <c r="C41" s="60" t="s">
        <v>11</v>
      </c>
      <c r="D41" s="60">
        <v>256</v>
      </c>
      <c r="E41" s="60">
        <v>14</v>
      </c>
      <c r="F41" s="61">
        <v>0.91</v>
      </c>
      <c r="G41" s="62">
        <v>0.63</v>
      </c>
      <c r="H41" s="63">
        <v>0.9609265046296297</v>
      </c>
      <c r="I41" s="64">
        <v>0.961570949074074</v>
      </c>
      <c r="J41" s="64">
        <v>0.9626795138888888</v>
      </c>
      <c r="K41" s="65">
        <v>0.9643259259259259</v>
      </c>
      <c r="L41" s="64">
        <f>+I41-H41</f>
        <v>0.0006444444444443365</v>
      </c>
      <c r="M41" s="64">
        <f>+J41-I41</f>
        <v>0.0011085648148148053</v>
      </c>
      <c r="N41" s="66">
        <f>+K41-J41</f>
        <v>0.0016464120370370816</v>
      </c>
      <c r="O41" s="67">
        <f t="shared" si="0"/>
        <v>323.8877911079746</v>
      </c>
      <c r="P41" s="68">
        <f t="shared" si="1"/>
        <v>189.68753874767515</v>
      </c>
      <c r="Q41" s="69">
        <f t="shared" si="2"/>
        <v>258.1084007029877</v>
      </c>
      <c r="R41" s="70">
        <f>(+O41*8)/1000</f>
        <v>2.5911023288637964</v>
      </c>
      <c r="S41" s="71">
        <f>(+P41*8)/1000</f>
        <v>1.5175003099814013</v>
      </c>
      <c r="T41" s="72">
        <f>(+Q41*8)/1000</f>
        <v>2.0648672056239015</v>
      </c>
      <c r="U41" s="71">
        <v>3.1</v>
      </c>
      <c r="V41" s="74">
        <v>2.6</v>
      </c>
      <c r="W41" s="73">
        <v>1.3</v>
      </c>
      <c r="X41" t="s">
        <v>41</v>
      </c>
    </row>
    <row r="42" spans="2:24" ht="13.5" thickBot="1">
      <c r="B42" s="148" t="s">
        <v>46</v>
      </c>
      <c r="C42" s="149"/>
      <c r="D42" s="149">
        <v>256</v>
      </c>
      <c r="E42" s="149">
        <v>14</v>
      </c>
      <c r="F42" s="150">
        <f>AVERAGE(F40:F41)</f>
        <v>0.895</v>
      </c>
      <c r="G42" s="151">
        <f>AVERAGE(G40:G41)</f>
        <v>0.63</v>
      </c>
      <c r="H42" s="152"/>
      <c r="I42" s="153"/>
      <c r="J42" s="153"/>
      <c r="K42" s="154"/>
      <c r="L42" s="153">
        <f>AVERAGE(L40:L41)</f>
        <v>0.002178645833333215</v>
      </c>
      <c r="M42" s="153">
        <f>AVERAGE(M40:M41)</f>
        <v>0.0012423611111111454</v>
      </c>
      <c r="N42" s="155">
        <f>AVERAGE(N40:N41)</f>
        <v>0.00238252314814813</v>
      </c>
      <c r="O42" s="156">
        <f>AVERAGE(O40:O41)</f>
        <v>190.46864772154998</v>
      </c>
      <c r="P42" s="157">
        <f>AVERAGE(P40:P41)</f>
        <v>171.3990654539043</v>
      </c>
      <c r="Q42" s="158">
        <f>AVERAGE(Q40:Q41)</f>
        <v>197.1854306354055</v>
      </c>
      <c r="R42" s="159">
        <f>AVERAGE(R40:R41)</f>
        <v>1.5237491817723998</v>
      </c>
      <c r="S42" s="160">
        <f>AVERAGE(S40:S41)</f>
        <v>1.3711925236312346</v>
      </c>
      <c r="T42" s="161">
        <f>AVERAGE(T40:T41)</f>
        <v>1.577483445083244</v>
      </c>
      <c r="U42" s="162">
        <f>AVERAGE(U40:U41)</f>
        <v>2.05</v>
      </c>
      <c r="V42" s="149">
        <f>AVERAGE(V40:V41)</f>
        <v>2.3</v>
      </c>
      <c r="W42" s="163">
        <f>AVERAGE(W40:W41)</f>
        <v>1.4</v>
      </c>
      <c r="X42" t="s">
        <v>41</v>
      </c>
    </row>
    <row r="43" spans="8:14" ht="12.75">
      <c r="H43" s="2"/>
      <c r="L43" s="2"/>
      <c r="M43" s="2"/>
      <c r="N43" s="2"/>
    </row>
    <row r="44" spans="8:24" ht="12.75">
      <c r="H44" s="2">
        <v>0.5021855324074074</v>
      </c>
      <c r="I44" s="2">
        <v>0.5025484953703704</v>
      </c>
      <c r="J44" s="2">
        <v>0.5029893518518519</v>
      </c>
      <c r="K44" s="2">
        <v>0.5037599537037037</v>
      </c>
      <c r="L44" s="39">
        <f aca="true" t="shared" si="6" ref="L44:N45">+I44-H44</f>
        <v>0.00036296296296300934</v>
      </c>
      <c r="M44" s="39">
        <f t="shared" si="6"/>
        <v>0.0004408564814815108</v>
      </c>
      <c r="N44" s="40">
        <f t="shared" si="6"/>
        <v>0.0007706018518518487</v>
      </c>
      <c r="O44" s="41">
        <f aca="true" t="shared" si="7" ref="O44:P46">+$C$3/(HOUR(L44)*3600+MINUTE(L44)*60+SECOND(L44)+VALUE(RIGHT(TEXT(L44,"hh:mm:ss.00"),2))/100)/1000</f>
        <v>585.3941326530612</v>
      </c>
      <c r="P44" s="42">
        <f t="shared" si="7"/>
        <v>481.9627198739827</v>
      </c>
      <c r="Q44" s="43">
        <f>+$C$3*2/(HOUR(N44)*3600+MINUTE(N44)*60+SECOND(N44)+VALUE(RIGHT(TEXT(N44,"hh:mm:ss.00"),2))/100)/1000</f>
        <v>543.2956496004736</v>
      </c>
      <c r="R44" s="44">
        <f aca="true" t="shared" si="8" ref="R44:T45">(+O44*8)/1000</f>
        <v>4.683153061224489</v>
      </c>
      <c r="S44" s="45">
        <f t="shared" si="8"/>
        <v>3.8557017589918616</v>
      </c>
      <c r="T44" s="46">
        <f t="shared" si="8"/>
        <v>4.346365196803789</v>
      </c>
      <c r="U44" s="47"/>
      <c r="V44" s="48"/>
      <c r="W44" s="48"/>
      <c r="X44" s="48" t="s">
        <v>39</v>
      </c>
    </row>
    <row r="45" spans="8:24" ht="12.75">
      <c r="H45" s="2">
        <v>0.5049104166666667</v>
      </c>
      <c r="I45" s="2">
        <v>0.5053268518518519</v>
      </c>
      <c r="J45" s="2">
        <v>0.505790625</v>
      </c>
      <c r="K45" s="2">
        <v>0.5065978009259259</v>
      </c>
      <c r="L45" s="39">
        <f t="shared" si="6"/>
        <v>0.0004164351851851933</v>
      </c>
      <c r="M45" s="39">
        <f t="shared" si="6"/>
        <v>0.00046377314814816106</v>
      </c>
      <c r="N45" s="40">
        <f t="shared" si="6"/>
        <v>0.0008071759259258293</v>
      </c>
      <c r="O45" s="41">
        <f t="shared" si="7"/>
        <v>496.4294213088156</v>
      </c>
      <c r="P45" s="42">
        <f t="shared" si="7"/>
        <v>458.14724232592965</v>
      </c>
      <c r="Q45" s="43">
        <f>+$C$3*2/(HOUR(N45)*3600+MINUTE(N45)*60+SECOND(N45)+VALUE(RIGHT(TEXT(N45,"hh:mm:ss.00"),2))/100)/1000</f>
        <v>519.0262934690415</v>
      </c>
      <c r="R45" s="44">
        <f t="shared" si="8"/>
        <v>3.971435370470525</v>
      </c>
      <c r="S45" s="45">
        <f t="shared" si="8"/>
        <v>3.665177938607437</v>
      </c>
      <c r="T45" s="46">
        <f t="shared" si="8"/>
        <v>4.152210347752332</v>
      </c>
      <c r="U45" s="47"/>
      <c r="V45" s="48"/>
      <c r="W45" s="48"/>
      <c r="X45" s="48" t="s">
        <v>38</v>
      </c>
    </row>
    <row r="46" spans="8:24" ht="12.75">
      <c r="H46" s="2">
        <v>0.909444212962963</v>
      </c>
      <c r="I46" s="2">
        <v>0.909850462962963</v>
      </c>
      <c r="J46" s="2">
        <v>0.9102875</v>
      </c>
      <c r="K46" s="2">
        <v>0.9110666666666667</v>
      </c>
      <c r="L46" s="49">
        <f>+I46-H46</f>
        <v>0.0004062500000000524</v>
      </c>
      <c r="M46" s="49">
        <f>+J46-I46</f>
        <v>0.0004370370370370136</v>
      </c>
      <c r="N46" s="50">
        <f>+K46-J46</f>
        <v>0.0007791666666666641</v>
      </c>
      <c r="O46" s="51">
        <f t="shared" si="7"/>
        <v>523.0188034188034</v>
      </c>
      <c r="P46" s="52">
        <f t="shared" si="7"/>
        <v>473.63157894736844</v>
      </c>
      <c r="Q46" s="53">
        <f>+$C$3*2/(HOUR(N46)*3600+MINUTE(N46)*60+SECOND(N46)+VALUE(RIGHT(TEXT(N46,"hh:mm:ss.00"),2))/100)/1000</f>
        <v>545.3939393939395</v>
      </c>
      <c r="R46" s="54">
        <f>(+O46*8)/1000</f>
        <v>4.184150427350427</v>
      </c>
      <c r="S46" s="55">
        <f>(+P46*8)/1000</f>
        <v>3.7890526315789477</v>
      </c>
      <c r="T46" s="56">
        <f>(+Q46*8)/1000</f>
        <v>4.363151515151516</v>
      </c>
      <c r="U46" s="57"/>
      <c r="V46" s="58"/>
      <c r="W46" s="58"/>
      <c r="X46" t="s">
        <v>40</v>
      </c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</sheetData>
  <mergeCells count="7">
    <mergeCell ref="H8:N8"/>
    <mergeCell ref="H9:K9"/>
    <mergeCell ref="L9:N9"/>
    <mergeCell ref="U9:W9"/>
    <mergeCell ref="R9:T9"/>
    <mergeCell ref="O9:Q9"/>
    <mergeCell ref="O8:W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phardy</dc:creator>
  <cp:keywords/>
  <dc:description/>
  <cp:lastModifiedBy>phardy</cp:lastModifiedBy>
  <dcterms:created xsi:type="dcterms:W3CDTF">2004-03-21T13:47:09Z</dcterms:created>
  <dcterms:modified xsi:type="dcterms:W3CDTF">2004-03-25T13:47:43Z</dcterms:modified>
  <cp:category/>
  <cp:version/>
  <cp:contentType/>
  <cp:contentStatus/>
</cp:coreProperties>
</file>